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120" yWindow="120" windowWidth="15135" windowHeight="9300" tabRatio="716" activeTab="8"/>
  </bookViews>
  <sheets>
    <sheet name="Koptame" sheetId="1" r:id="rId1"/>
    <sheet name="Kopsavilkums" sheetId="2" r:id="rId2"/>
    <sheet name="Pansionāta ēka" sheetId="3" r:id="rId3"/>
    <sheet name="Saimniecības ēka" sheetId="4" r:id="rId4"/>
    <sheet name="Lapene 4x4" sheetId="5" r:id="rId5"/>
    <sheet name="Lapene 8x4" sheetId="6" r:id="rId6"/>
    <sheet name="Pagrabs" sheetId="7" r:id="rId7"/>
    <sheet name="Lab" sheetId="8" r:id="rId8"/>
    <sheet name="UK" sheetId="9" r:id="rId9"/>
    <sheet name="AVK" sheetId="10" r:id="rId10"/>
    <sheet name="Vent" sheetId="11" r:id="rId11"/>
    <sheet name="EL" sheetId="12" r:id="rId12"/>
    <sheet name="UAS" sheetId="13" r:id="rId13"/>
    <sheet name="Putēkļusūcejs" sheetId="14" r:id="rId14"/>
    <sheet name="Lifts" sheetId="15" r:id="rId15"/>
  </sheets>
  <definedNames>
    <definedName name="_xlnm.Print_Titles" localSheetId="9">'AVK'!$11:$13</definedName>
    <definedName name="_xlnm.Print_Titles" localSheetId="11">'EL'!$11:$13</definedName>
    <definedName name="_xlnm.Print_Titles" localSheetId="7">'Lab'!$11:$13</definedName>
    <definedName name="_xlnm.Print_Titles" localSheetId="4">'Lapene 4x4'!$11:$13</definedName>
    <definedName name="_xlnm.Print_Titles" localSheetId="5">'Lapene 8x4'!$11:$13</definedName>
    <definedName name="_xlnm.Print_Titles" localSheetId="14">'Lifts'!$11:$13</definedName>
    <definedName name="_xlnm.Print_Titles" localSheetId="6">'Pagrabs'!$11:$13</definedName>
    <definedName name="_xlnm.Print_Titles" localSheetId="2">'Pansionāta ēka'!$11:$13</definedName>
    <definedName name="_xlnm.Print_Titles" localSheetId="13">'Putēkļusūcejs'!$11:$13</definedName>
    <definedName name="_xlnm.Print_Titles" localSheetId="3">'Saimniecības ēka'!$11:$13</definedName>
    <definedName name="_xlnm.Print_Titles" localSheetId="12">'UAS'!$11:$13</definedName>
    <definedName name="_xlnm.Print_Titles" localSheetId="8">'UK'!$11:$13</definedName>
    <definedName name="_xlnm.Print_Titles" localSheetId="10">'Vent'!$11:$13</definedName>
  </definedNames>
  <calcPr fullCalcOnLoad="1" fullPrecision="0"/>
</workbook>
</file>

<file path=xl/sharedStrings.xml><?xml version="1.0" encoding="utf-8"?>
<sst xmlns="http://schemas.openxmlformats.org/spreadsheetml/2006/main" count="2935" uniqueCount="1625">
  <si>
    <t>6.2.-9</t>
  </si>
  <si>
    <t>6.3.-1</t>
  </si>
  <si>
    <t>6.3.-2</t>
  </si>
  <si>
    <t>6.3.-3</t>
  </si>
  <si>
    <t>Evelēts dēļu klājs b-18mm</t>
  </si>
  <si>
    <t>Garenlatas montāža 50x25mm</t>
  </si>
  <si>
    <t>Latojuma 100x32mm ieklāšana</t>
  </si>
  <si>
    <t>Līmēta jumta seguma apakškārtas ieklāšana BIPOL EPP vai analogs materiāls</t>
  </si>
  <si>
    <t>Līmēta jumta seguma virskārtas ieklāšana BIPOL STANDART EPP vai analogs materiāls</t>
  </si>
  <si>
    <t>PAGRABA REKONSTRUKCIJA</t>
  </si>
  <si>
    <t>Koka konstrukcijas un elementi noklāti ar koka aizsardzības līdzekli (iekšpusē un ārpusē) "Pinotex Classic", iesk. grunti "Pinotex Base" vai analogs materiāls</t>
  </si>
  <si>
    <r>
      <t xml:space="preserve">Metāla pārsedžu </t>
    </r>
    <r>
      <rPr>
        <b/>
        <sz val="10"/>
        <rFont val="Arial Baltic"/>
        <family val="0"/>
      </rPr>
      <t>U16</t>
    </r>
    <r>
      <rPr>
        <sz val="10"/>
        <rFont val="Arial Baltic"/>
        <family val="2"/>
      </rPr>
      <t xml:space="preserve"> montāža esošājā sienā, iesk. bultskrūves un apmetumu pa sietu (L-164,6m)</t>
    </r>
  </si>
  <si>
    <r>
      <t xml:space="preserve">Metāla pārsedžu </t>
    </r>
    <r>
      <rPr>
        <b/>
        <sz val="10"/>
        <rFont val="Arial Baltic"/>
        <family val="0"/>
      </rPr>
      <t>U20</t>
    </r>
    <r>
      <rPr>
        <sz val="10"/>
        <rFont val="Arial Baltic"/>
        <family val="2"/>
      </rPr>
      <t xml:space="preserve"> montāža esošājā sienā, iesk. bultskrūves un apmetumu pa sietu (L-4,2m)</t>
    </r>
  </si>
  <si>
    <r>
      <t xml:space="preserve">Metāla pārsedžu </t>
    </r>
    <r>
      <rPr>
        <b/>
        <sz val="10"/>
        <rFont val="Arial Baltic"/>
        <family val="0"/>
      </rPr>
      <t>U24</t>
    </r>
    <r>
      <rPr>
        <sz val="10"/>
        <rFont val="Arial Baltic"/>
        <family val="2"/>
      </rPr>
      <t xml:space="preserve"> montāža esošājā sienā, iesk. bultskrūves un apmetumu pa sietu (L-5,8m)</t>
    </r>
  </si>
  <si>
    <t>Objekta nosaukums: Pirmskolas izglītības iestādes rekonstrukcija par pansionātu</t>
  </si>
  <si>
    <t>Pasūtītājs: Madonas novada pašvaldība</t>
  </si>
  <si>
    <t>Objekta adrese: Meža iela 24, Mārciena, Mārcienas pagasts, Madonas novads</t>
  </si>
  <si>
    <t>Pirmskolas izglītības iestādes rekonstrukcija par pansionātu</t>
  </si>
  <si>
    <t>12.1.-2</t>
  </si>
  <si>
    <t>12.1.-3</t>
  </si>
  <si>
    <t>12.1.-4</t>
  </si>
  <si>
    <t>12.1.-5</t>
  </si>
  <si>
    <t>12.1.-6</t>
  </si>
  <si>
    <t>12.1.-7</t>
  </si>
  <si>
    <t>12.1.-8</t>
  </si>
  <si>
    <t>12.1.-9</t>
  </si>
  <si>
    <t>12.1.-10</t>
  </si>
  <si>
    <t>12.1.-11</t>
  </si>
  <si>
    <t>12.1.-12</t>
  </si>
  <si>
    <t>12.1.-13</t>
  </si>
  <si>
    <t>12.1.-14</t>
  </si>
  <si>
    <t>12.1.-15</t>
  </si>
  <si>
    <t>12.1.-16</t>
  </si>
  <si>
    <t>12.1.-17</t>
  </si>
  <si>
    <t>12.1.-18</t>
  </si>
  <si>
    <t>12.1.-19</t>
  </si>
  <si>
    <t>1.8.-9</t>
  </si>
  <si>
    <t>PANSIONĀTA ĒKAS REKONSTRUKCIJA</t>
  </si>
  <si>
    <r>
      <t>Būves nosaukums:</t>
    </r>
    <r>
      <rPr>
        <b/>
        <sz val="10"/>
        <rFont val="Arial"/>
        <family val="2"/>
      </rPr>
      <t xml:space="preserve"> Pansionāta ēkas rekonstrukcija</t>
    </r>
  </si>
  <si>
    <t>Tērauda profilēto lokšņu seguma Ruukki Classic (PURAL, RR-29) ieklāšana, iesk. veidgabalus vai analogs materiāls</t>
  </si>
  <si>
    <t>Pakāpienu apdare ar 2-komponentu poliuretāna sastāvu (Ritols) TU-10 ar krāsainam pārslām vai analogs</t>
  </si>
  <si>
    <t>Dzegas pašuvums ar ēvelētiem dēļiem, iesk. krāsošanu</t>
  </si>
  <si>
    <t>Ārsienu apšuvums ar koka ēvelētiem dēļiem b-25mm</t>
  </si>
  <si>
    <t>Šķembu pamatnes izveide b-150mm</t>
  </si>
  <si>
    <t>Stiegrota betona grīdas b-100mm</t>
  </si>
  <si>
    <t>Koka neveramu logu bloku montāža</t>
  </si>
  <si>
    <t>Koka karkasa izbūve ārsienām</t>
  </si>
  <si>
    <t>Koka jumta konstrukcijas elementu noklāšana ar koka aizsardzības līdzekli "Pinotex Classic", iesk. grunti "Pinotex Base" vai analogs materiāls</t>
  </si>
  <si>
    <t>Koka karkasa konstrukcijas elementu noklāšana ar koka aizsardzības līdzekli "Pinotex Classic", iesk. grunti "Pinotex Base" vai analogs materiāls</t>
  </si>
  <si>
    <t>Jumta koka nesošo konstrukciju montāža</t>
  </si>
  <si>
    <t xml:space="preserve">Evelēta koka nesošās jumta konstrukcijas montāža </t>
  </si>
  <si>
    <t>Evelēta koka karkasa izbūve ārsienām</t>
  </si>
  <si>
    <t>SAIMNIECĪBAS ĒKAS IZBŪVE</t>
  </si>
  <si>
    <t>Atpūtas sola uzstādīšana (L-2,0m)</t>
  </si>
  <si>
    <t>Kvadrātveida koka atkritumu urnas, 57L,
uzstādīšana</t>
  </si>
  <si>
    <t>Lokālā tāme Nr. 8</t>
  </si>
  <si>
    <t>7.1.-1</t>
  </si>
  <si>
    <t>7.1.-2</t>
  </si>
  <si>
    <t>7.1.-3</t>
  </si>
  <si>
    <t>7.1.-4</t>
  </si>
  <si>
    <t>7.1.-5</t>
  </si>
  <si>
    <t>7.1.-6</t>
  </si>
  <si>
    <t>7.1.-7</t>
  </si>
  <si>
    <t>7.1.-8</t>
  </si>
  <si>
    <t>7.1.-9</t>
  </si>
  <si>
    <t>7.1.-10</t>
  </si>
  <si>
    <t>7.1.-11</t>
  </si>
  <si>
    <t>Esošo jumta un sienu koka konstrukciju demontāža</t>
  </si>
  <si>
    <t>Esošā asbestcementa seguma demontāža</t>
  </si>
  <si>
    <t>Stanveida pamatu izveidošana no betona B15 zem paneļu izvirzījumiem</t>
  </si>
  <si>
    <t>Jumta lūkas 600x600 montāža</t>
  </si>
  <si>
    <t>5.4.-10</t>
  </si>
  <si>
    <t>Ieejas mezgla betonētās jumta plaknes izlidzināšana ar cementa javu (iesk. pamatnes sagatavošanu)</t>
  </si>
  <si>
    <t>Koka durvju bloku maiņa</t>
  </si>
  <si>
    <t>Skārda atloku montāža virs ieejas</t>
  </si>
  <si>
    <t>Sienu virsmas apmetums pa sietu</t>
  </si>
  <si>
    <t>Sienu virsmas balsināšana</t>
  </si>
  <si>
    <t>5.5.-4</t>
  </si>
  <si>
    <t>Metāla siju pārklājums ar antikorozijas parklājumu</t>
  </si>
  <si>
    <t>Griestu virsmas apmetuma remonts pagrabā</t>
  </si>
  <si>
    <t>Griestu virsmas apmetums pa sietu priekštelpā</t>
  </si>
  <si>
    <t>Griestu virsmas balsināšana</t>
  </si>
  <si>
    <t>Ieejas lieveņa betonēšana</t>
  </si>
  <si>
    <t>5.5.-5</t>
  </si>
  <si>
    <t>5.5.-6</t>
  </si>
  <si>
    <t>5.5.-7</t>
  </si>
  <si>
    <t>5.5.-8</t>
  </si>
  <si>
    <t>5.5.-9</t>
  </si>
  <si>
    <t>Nogāzes noplānēšana ap pagrabu</t>
  </si>
  <si>
    <t>Flīžu seguma demontāža, iesk. pamatni</t>
  </si>
  <si>
    <t>Ķieģeļu sienas mūrēšana b-250mm</t>
  </si>
  <si>
    <t>1.3.-7</t>
  </si>
  <si>
    <t>1.3.-8</t>
  </si>
  <si>
    <t>1.3.-9</t>
  </si>
  <si>
    <t>1.3.-10</t>
  </si>
  <si>
    <t>1.3.-11</t>
  </si>
  <si>
    <t>1.3.-12</t>
  </si>
  <si>
    <t>Dz/betona pārseguma posmu demontāža liftam un vēdināšanas caurulēm</t>
  </si>
  <si>
    <t>Metāla rāmja montāža ventkanāliem</t>
  </si>
  <si>
    <t>Sienu virsmas apdare</t>
  </si>
  <si>
    <t>1.5.-8</t>
  </si>
  <si>
    <t>1.5.-9</t>
  </si>
  <si>
    <t>1.5.-10</t>
  </si>
  <si>
    <t>1.5.-11</t>
  </si>
  <si>
    <t>1.5.-12</t>
  </si>
  <si>
    <t>Griestu virsmas apdare</t>
  </si>
  <si>
    <t>Grīdas virsmas apdare</t>
  </si>
  <si>
    <r>
      <t xml:space="preserve">Metāla pārsedžu </t>
    </r>
    <r>
      <rPr>
        <b/>
        <sz val="10"/>
        <rFont val="Arial Baltic"/>
        <family val="0"/>
      </rPr>
      <t>HEA120</t>
    </r>
    <r>
      <rPr>
        <sz val="10"/>
        <rFont val="Arial Baltic"/>
        <family val="2"/>
      </rPr>
      <t xml:space="preserve"> montāža esošājā sienā, iesk. apmetumu pa sietu (L-5,4m)</t>
    </r>
  </si>
  <si>
    <t>Lokālā tāme Nr. 7</t>
  </si>
  <si>
    <t>Iekšējais ūdensvads</t>
  </si>
  <si>
    <t>PP-R caurules Dn40, PN16, ar formdaļām, montāža pie sienām, griestiem, savienojumus kausējot, ar stiprinājumiem</t>
  </si>
  <si>
    <t>PP-R caurules Dn32, PN16, ar formdaļām, montāža pie sienām, griestiem, savienojumus kausējot, ar stiprinājumiem</t>
  </si>
  <si>
    <t>PP-R caurules Dn25, PN16, ar formdaļām, montāža pie sienām, griestiem, savienojumus kausējot, ar stiprinājumiem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</si>
  <si>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</si>
  <si>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</si>
  <si>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Dn40, uzstādīšana, stiprinot pie sienas</t>
  </si>
  <si>
    <t>Noslēgkrāna Dn15, uzstādīšana, stiprinot pie sienas</t>
  </si>
  <si>
    <t>Veļas mašīnas noslēgkrāna Dn15, uzstādīšana, stiprinot pie sienas</t>
  </si>
  <si>
    <t>Eksventilis Dn15</t>
  </si>
  <si>
    <t>Izolācijas D54x9 montāža uz cauruļvadiem</t>
  </si>
  <si>
    <t>Izolācijas D42x9 montāža uz cauruļvadiem</t>
  </si>
  <si>
    <t>Izolācijas D35x9 montāža uz cauruļvadiem</t>
  </si>
  <si>
    <t>Izolācijas D28x9 montāža uz cauruļvadiem</t>
  </si>
  <si>
    <t>Izolācijas D22x9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</si>
  <si>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</si>
  <si>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</si>
  <si>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</si>
  <si>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</si>
  <si>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Vannas jaucējkrāns ar dušas radziņu</t>
  </si>
  <si>
    <t>Dušas jaucējkrāns, ar stieni, radziņu</t>
  </si>
  <si>
    <t>Gružu filtra Dn32 montāža</t>
  </si>
  <si>
    <t>Pretvārsta Dn 32 montāža</t>
  </si>
  <si>
    <t>Ūdens mērītāja Dn40, Q=10,0 m3, montāža</t>
  </si>
  <si>
    <t>Montāžas caurumu izveide, aizdarīšana sienās, iebūvējot aizsargčaulu</t>
  </si>
  <si>
    <t>viet</t>
  </si>
  <si>
    <t>Montāžas caurumu izveide, aizdarīšana grīdā, iebūvējot aizsargčaulu</t>
  </si>
  <si>
    <t>Montāžas caurumu izveide, aizdarīšana pārsegumā, iebūvējot aizsargčaulu</t>
  </si>
  <si>
    <t>Pieslēgšanās esošajam ūdensvadam</t>
  </si>
  <si>
    <t>Izbūvētā ūdensvada sistēmas skalošana, hidrauliskā pārbaude</t>
  </si>
  <si>
    <t>Montāžas palīgmateriāli</t>
  </si>
  <si>
    <t>7.1.-12</t>
  </si>
  <si>
    <t>7.1.-13</t>
  </si>
  <si>
    <t>7.1.-14</t>
  </si>
  <si>
    <t>7.1.-15</t>
  </si>
  <si>
    <t>7.1.-16</t>
  </si>
  <si>
    <t>7.1.-17</t>
  </si>
  <si>
    <t>7.1.-18</t>
  </si>
  <si>
    <t>7.1.-19</t>
  </si>
  <si>
    <t>7.1.-20</t>
  </si>
  <si>
    <t>7.1.-21</t>
  </si>
  <si>
    <t>7.1.-22</t>
  </si>
  <si>
    <t>7.1.-23</t>
  </si>
  <si>
    <t>7.1.-24</t>
  </si>
  <si>
    <t>7.1.-25</t>
  </si>
  <si>
    <t>7.1.-26</t>
  </si>
  <si>
    <t>7.1.-27</t>
  </si>
  <si>
    <t>7.1.-28</t>
  </si>
  <si>
    <t>7.1.-29</t>
  </si>
  <si>
    <t>7.1.-30</t>
  </si>
  <si>
    <t>7.2.-1</t>
  </si>
  <si>
    <t>Iekšējais ūdensvads U2</t>
  </si>
  <si>
    <t>Cinkotā ūdens gāzes caurule Dn50</t>
  </si>
  <si>
    <t>Cinkotā ūdens gāzes caurule Dn80</t>
  </si>
  <si>
    <t>Cinkotā ūdens gāzes caurules līkums Dn50</t>
  </si>
  <si>
    <t>Cinkotā ūdens gāzes caurules līkums Dn80</t>
  </si>
  <si>
    <t>Cinkotā ūdens gāzes caurules T-gabals Dn50/Dn50</t>
  </si>
  <si>
    <t>Cinkotā ūdens gāzes caurules T-gabals Dn80/Dn80/Dn50</t>
  </si>
  <si>
    <t>Izolācijas D89x9 montāža uz cauruļvadiem</t>
  </si>
  <si>
    <t>Iekšējā ugunsdzēsības ūdensvada krānu skapis komplektā: rokas ugunsdzēsības stobrs , ugunsdzēsības šļūtene, L = 30 m</t>
  </si>
  <si>
    <t>kpl</t>
  </si>
  <si>
    <t>7.2.-2</t>
  </si>
  <si>
    <t>7.2.-3</t>
  </si>
  <si>
    <t>7.2.-4</t>
  </si>
  <si>
    <t>7.2.-5</t>
  </si>
  <si>
    <t>7.2.-6</t>
  </si>
  <si>
    <t>7.2.-7</t>
  </si>
  <si>
    <t>7.2.-8</t>
  </si>
  <si>
    <t>7.2.-9</t>
  </si>
  <si>
    <t>7.2.-10</t>
  </si>
  <si>
    <t>7.2.-11</t>
  </si>
  <si>
    <t>7.3.-1</t>
  </si>
  <si>
    <t>Iekšējā kanalizācija K1</t>
  </si>
  <si>
    <t xml:space="preserve">PVC D110 T4 kanalizācijas cauruļu, ar formdaļam, iebūve ēkā,  stiprinot ar montažas skavām pie sienām </t>
  </si>
  <si>
    <t xml:space="preserve">PVC D175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</si>
  <si>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</si>
  <si>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</si>
  <si>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</si>
  <si>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r>
      <t>PVC kanalizācijas T gabals D110/110-45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</si>
  <si>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D110/110-90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</si>
  <si>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t>8.1.-76</t>
  </si>
  <si>
    <t>8.1.-77</t>
  </si>
  <si>
    <t>Esošo cauruļvadu demontāža</t>
  </si>
  <si>
    <t>Esošo apkures radiatoru demontāža</t>
  </si>
  <si>
    <r>
      <t>PVC kanalizācijas T gabals D110/75-90</t>
    </r>
    <r>
      <rPr>
        <vertAlign val="super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</t>
    </r>
  </si>
  <si>
    <r>
      <t>PVC kanalizācijas T gabals D110/50-90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</si>
  <si>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D110/50-60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</si>
  <si>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D110/50-45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</si>
  <si>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D75/50-45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</t>
    </r>
  </si>
  <si>
    <t>13.1.-1</t>
  </si>
  <si>
    <r>
      <t>PVC kanalizācijas T gabals D50/50-90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</si>
  <si>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T gabals D50/50-45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</si>
  <si>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K gabals D110/110-45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</si>
  <si>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</si>
  <si>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D110/90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</si>
  <si>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D75/45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</si>
  <si>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D50/90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</si>
  <si>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r>
      <t>PVC kanalizācijas likums D50/45</t>
    </r>
    <r>
      <rPr>
        <vertAlign val="superscript"/>
        <sz val="11"/>
        <color indexed="8"/>
        <rFont val="Calibri"/>
        <family val="2"/>
      </rPr>
      <t>0</t>
    </r>
    <r>
      <rPr>
        <sz val="10"/>
        <rFont val="Arial"/>
        <family val="0"/>
      </rPr>
      <t xml:space="preserve"> </t>
    </r>
  </si>
  <si>
    <t>PVC pāreja D110/50</t>
  </si>
  <si>
    <t>PVC pāreja D110/75</t>
  </si>
  <si>
    <t>Tīrīšanas vietas montāža D110</t>
  </si>
  <si>
    <t>PVC kanalizācijas aizbīdņa D110 montāža</t>
  </si>
  <si>
    <t>Revīzija D110 stāvadā</t>
  </si>
  <si>
    <t>Revīzija D50 stāvadā</t>
  </si>
  <si>
    <t>Fajansa klozetpoda ar skalojamo kasti, uzstadišana, stiprinot pie gridas ar dibeļskrūvēm, pievienojot kanalizācijai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</si>
  <si>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</si>
  <si>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</si>
  <si>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Fajansa izlietnes 65 cm cilvekiem ar ipašām vajadzibam, ar sifonu, uzstadišana, stiprinot pie sienas, pievienojot kanalizācijai</t>
  </si>
  <si>
    <t>Dušas roku balstu cilvekiem ar ipašām vajadzibām,stiprinājumiem</t>
  </si>
  <si>
    <t>Vanna,  ar roku balstu cilvekiem ar ipašām vajadzibām, stiprinājumiem</t>
  </si>
  <si>
    <t>Tauku ķērājs SL-SG-500 Q=1,5 m/sek montāža</t>
  </si>
  <si>
    <t>Ugunsdrošības uzmava D110 montāža stāvados</t>
  </si>
  <si>
    <t>K1 ventilāc. jumta izvada montāža</t>
  </si>
  <si>
    <t>Grīdas traps D110 montāža</t>
  </si>
  <si>
    <t>Grīdas traps 400x600 montāža</t>
  </si>
  <si>
    <t xml:space="preserve">Pieslēgšanās esošai kanalizācijai </t>
  </si>
  <si>
    <t>Montāžas caurumu izveide, aizdarīšana sienās</t>
  </si>
  <si>
    <t>Montāžas caurumu izveide, aizdarīšana pārsegumā</t>
  </si>
  <si>
    <t>Aizsargčaula D110</t>
  </si>
  <si>
    <t>7.3.-2</t>
  </si>
  <si>
    <t>7.3.-3</t>
  </si>
  <si>
    <t>7.3.-4</t>
  </si>
  <si>
    <t>7.3.-5</t>
  </si>
  <si>
    <t>7.3.-6</t>
  </si>
  <si>
    <t>7.3.-7</t>
  </si>
  <si>
    <t>7.3.-8</t>
  </si>
  <si>
    <t>7.3.-9</t>
  </si>
  <si>
    <t>7.3.-10</t>
  </si>
  <si>
    <t>7.3.-11</t>
  </si>
  <si>
    <t>8.1.-1</t>
  </si>
  <si>
    <t>Apkure</t>
  </si>
  <si>
    <t>Carbon caurule D18x1,2 VSH</t>
  </si>
  <si>
    <t>Carbon caurule D22x1,5 VSH</t>
  </si>
  <si>
    <t>Carbon caurule D28x1,5 VSH</t>
  </si>
  <si>
    <t>Carbon caurule D35x1,5 VSH</t>
  </si>
  <si>
    <t>Carbon caurule D42x1,5 VSH</t>
  </si>
  <si>
    <t>Carbon caurule D54x1,5 VSH</t>
  </si>
  <si>
    <t>Carbon caurule D76,1x2 VSH</t>
  </si>
  <si>
    <t>Carbon caurule D88,9X2 VSH</t>
  </si>
  <si>
    <t>Līkums 90gr D18 VSH</t>
  </si>
  <si>
    <t>gab.</t>
  </si>
  <si>
    <t>Līkums 90gr D22 VSH</t>
  </si>
  <si>
    <t>Līkums 90gr D28 VSH</t>
  </si>
  <si>
    <t>Līkums 90gr D42 VSH</t>
  </si>
  <si>
    <t>Līkums 90gr D54 VSH</t>
  </si>
  <si>
    <t>Līkums 90gr</t>
  </si>
  <si>
    <t>Trejgabals 90gr 18/18</t>
  </si>
  <si>
    <t>Trejgabals 90gr 22/22/18</t>
  </si>
  <si>
    <t>Trejgabals 90gr 22/22</t>
  </si>
  <si>
    <t>Trejgabals 90gr 22/22/28</t>
  </si>
  <si>
    <t>Trejgabals 90gr 22/22/35</t>
  </si>
  <si>
    <t>Trejgabals 90gr 28/28/18</t>
  </si>
  <si>
    <t>Trejgabals 90gr 28/28</t>
  </si>
  <si>
    <t>Trejgabals 90gr 28/28/35</t>
  </si>
  <si>
    <t>Trejgabals 90gr 35/35/18</t>
  </si>
  <si>
    <t>Trejgabals 90gr 35/35/28</t>
  </si>
  <si>
    <t>Trejgabals 90gr 35/35</t>
  </si>
  <si>
    <t>Trejgabals 90gr 35/35/42</t>
  </si>
  <si>
    <t>Trejgabals 90gr 42/42/18</t>
  </si>
  <si>
    <t>Trejgabals 90gr 42/42/28</t>
  </si>
  <si>
    <t>Trejgabals 90gr 54/54/18</t>
  </si>
  <si>
    <t>Trejgabals 90gr 54/54/28</t>
  </si>
  <si>
    <t>Trejgabals 90gr 54/54/35</t>
  </si>
  <si>
    <t>Trejgabals 90gr 54/54/42</t>
  </si>
  <si>
    <t>Trejgabals 90gr 54/54</t>
  </si>
  <si>
    <t>Trejgabals 90gr 76/76/35</t>
  </si>
  <si>
    <t>Trejgabals 90gr 76/76</t>
  </si>
  <si>
    <t>Trejgabals 90gr 88/88/54</t>
  </si>
  <si>
    <t>Apkures radiators C11-300-800</t>
  </si>
  <si>
    <t>Apkures radiators C-1-400-1000</t>
  </si>
  <si>
    <t>Apkures radiators C11-400-1100</t>
  </si>
  <si>
    <t>Apkures radiators C11-400-1400</t>
  </si>
  <si>
    <t>Apkures radiators C11-400-500</t>
  </si>
  <si>
    <t>Apkures radiators C11-400-600</t>
  </si>
  <si>
    <t>Apkures radiators C11-400-700</t>
  </si>
  <si>
    <t>Apkures radiators C11-400-900</t>
  </si>
  <si>
    <t>Apkures radiators C11-600-1400</t>
  </si>
  <si>
    <t>Apkures radiators C22-400-1000</t>
  </si>
  <si>
    <t>Apkures radiators C22-400-1100</t>
  </si>
  <si>
    <t>Apkures radiators C22-400-1400</t>
  </si>
  <si>
    <t>Apkures radiators C22-400-400</t>
  </si>
  <si>
    <t>Apkures radiators C22-400-500</t>
  </si>
  <si>
    <t>Apkures radiators C22-400-600</t>
  </si>
  <si>
    <t>Apkures radiators C22-400-700</t>
  </si>
  <si>
    <t>Apkures radiators C22-400-800</t>
  </si>
  <si>
    <t>Apkures radiators C22-400-900</t>
  </si>
  <si>
    <t>Apkures radiators C22-500-600</t>
  </si>
  <si>
    <t>Apkures radiators C22-600-600</t>
  </si>
  <si>
    <t>Apkures radiators PCV20-500-1000</t>
  </si>
  <si>
    <t>Apkures radiators PCV20-500-1200</t>
  </si>
  <si>
    <t>Apkures radiators PCV20-500-1400</t>
  </si>
  <si>
    <t>Apkures radiators PCV20-500-600</t>
  </si>
  <si>
    <t>Apkures radiators PCV20-500-700</t>
  </si>
  <si>
    <t>Apkures radiators PCV20-500-900</t>
  </si>
  <si>
    <t>Apkures radiators PCV20-600-700</t>
  </si>
  <si>
    <t>Apkures radiators PCV20-600-800</t>
  </si>
  <si>
    <t>Apkures radiators PCV30-600-800</t>
  </si>
  <si>
    <t>Radiatora termoventilis ar termogalvu</t>
  </si>
  <si>
    <t>Radiatora bremze</t>
  </si>
  <si>
    <t>Apkures gaisa pūtējs Thermozone AD210W, sānu pieslēgums,  Q=8000 W</t>
  </si>
  <si>
    <t>Lodveida ventīlis Dn15, ar saskrūvēm, tukšošanai</t>
  </si>
  <si>
    <r>
      <t>Plūsmas mērītāja Q=10m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Dn40, montāža</t>
    </r>
  </si>
  <si>
    <t>Vadības kontroles bloka, montāža</t>
  </si>
  <si>
    <t>Āra temteratūras sensora ESMT montāža pie sienas</t>
  </si>
  <si>
    <t>Sistēmas hidrauliskā pārbaude</t>
  </si>
  <si>
    <t>Montāžas materiāli siltummezglam</t>
  </si>
  <si>
    <t>8.1.-2</t>
  </si>
  <si>
    <t>8.1.-3</t>
  </si>
  <si>
    <t>8.1.-4</t>
  </si>
  <si>
    <t>8.1.-5</t>
  </si>
  <si>
    <t>8.1.-6</t>
  </si>
  <si>
    <t>8.1.-7</t>
  </si>
  <si>
    <t>8.1.-8</t>
  </si>
  <si>
    <t>8.1.-9</t>
  </si>
  <si>
    <t>8.1.-10</t>
  </si>
  <si>
    <t>8.1.-11</t>
  </si>
  <si>
    <t>8.1.-12</t>
  </si>
  <si>
    <t>8.1.-13</t>
  </si>
  <si>
    <t>8.1.-14</t>
  </si>
  <si>
    <t>8.1.-15</t>
  </si>
  <si>
    <t>8.1.-16</t>
  </si>
  <si>
    <t>8.1.-17</t>
  </si>
  <si>
    <t>8.1.-18</t>
  </si>
  <si>
    <t>8.1.-19</t>
  </si>
  <si>
    <t>8.1.-20</t>
  </si>
  <si>
    <t>8.1.-21</t>
  </si>
  <si>
    <t>8.1.-22</t>
  </si>
  <si>
    <t>8.1.-23</t>
  </si>
  <si>
    <t>8.1.-24</t>
  </si>
  <si>
    <t>8.1.-25</t>
  </si>
  <si>
    <t>8.1.-26</t>
  </si>
  <si>
    <t>8.1.-27</t>
  </si>
  <si>
    <t>8.1.-28</t>
  </si>
  <si>
    <t>8.1.-29</t>
  </si>
  <si>
    <t>8.1.-30</t>
  </si>
  <si>
    <t>8.1.-31</t>
  </si>
  <si>
    <t>8.1.-32</t>
  </si>
  <si>
    <t>8.1.-33</t>
  </si>
  <si>
    <t>8.1.-34</t>
  </si>
  <si>
    <t>8.1.-35</t>
  </si>
  <si>
    <t>8.1.-36</t>
  </si>
  <si>
    <t>8.1.-37</t>
  </si>
  <si>
    <t>8.1.-38</t>
  </si>
  <si>
    <t>8.1.-39</t>
  </si>
  <si>
    <t>8.1.-40</t>
  </si>
  <si>
    <t>8.1.-41</t>
  </si>
  <si>
    <t>8.1.-42</t>
  </si>
  <si>
    <t>8.1.-43</t>
  </si>
  <si>
    <t>8.1.-44</t>
  </si>
  <si>
    <t>8.1.-45</t>
  </si>
  <si>
    <t>8.1.-46</t>
  </si>
  <si>
    <t>8.1.-47</t>
  </si>
  <si>
    <t>8.1.-48</t>
  </si>
  <si>
    <t>8.1.-49</t>
  </si>
  <si>
    <t>8.1.-50</t>
  </si>
  <si>
    <t>8.1.-51</t>
  </si>
  <si>
    <t>8.1.-52</t>
  </si>
  <si>
    <t>8.1.-53</t>
  </si>
  <si>
    <t>8.1.-54</t>
  </si>
  <si>
    <t>8.1.-55</t>
  </si>
  <si>
    <t>8.1.-56</t>
  </si>
  <si>
    <t>8.1.-57</t>
  </si>
  <si>
    <t>8.1.-58</t>
  </si>
  <si>
    <t>8.1.-59</t>
  </si>
  <si>
    <t>8.1.-60</t>
  </si>
  <si>
    <t>8.1.-61</t>
  </si>
  <si>
    <t>8.1.-62</t>
  </si>
  <si>
    <t>8.1.-63</t>
  </si>
  <si>
    <t>8.1.-64</t>
  </si>
  <si>
    <t>8.1.-65</t>
  </si>
  <si>
    <t>8.1.-66</t>
  </si>
  <si>
    <t>8.1.-67</t>
  </si>
  <si>
    <t>8.1.-68</t>
  </si>
  <si>
    <t>8.1.-69</t>
  </si>
  <si>
    <t>8.1.-70</t>
  </si>
  <si>
    <t>8.1.-71</t>
  </si>
  <si>
    <t>8.1.-72</t>
  </si>
  <si>
    <t>8.1.-73</t>
  </si>
  <si>
    <t>8.1.-74</t>
  </si>
  <si>
    <t>8.1.-75</t>
  </si>
  <si>
    <t>Lokālā tāme Nr. 9</t>
  </si>
  <si>
    <t>9.1.-1</t>
  </si>
  <si>
    <t>9.1.-2</t>
  </si>
  <si>
    <t>9.1.-3</t>
  </si>
  <si>
    <t>9.1.-4</t>
  </si>
  <si>
    <t>9.1.-5</t>
  </si>
  <si>
    <t>9.1.-6</t>
  </si>
  <si>
    <t>9.1.-7</t>
  </si>
  <si>
    <t>9.1.-8</t>
  </si>
  <si>
    <t>9.1.-9</t>
  </si>
  <si>
    <t>9.1.-10</t>
  </si>
  <si>
    <t>9.1.-11</t>
  </si>
  <si>
    <t>9.1.-12</t>
  </si>
  <si>
    <t>9.1.-13</t>
  </si>
  <si>
    <t>9.1.-14</t>
  </si>
  <si>
    <t>9.1.-15</t>
  </si>
  <si>
    <t>9.1.-16</t>
  </si>
  <si>
    <t>9.1.-17</t>
  </si>
  <si>
    <t>9.1.-18</t>
  </si>
  <si>
    <t>9.1.-19</t>
  </si>
  <si>
    <t>9.1.-20</t>
  </si>
  <si>
    <t>9.1.-21</t>
  </si>
  <si>
    <t>9.1.-22</t>
  </si>
  <si>
    <t>9.1.-23</t>
  </si>
  <si>
    <t>9.1.-24</t>
  </si>
  <si>
    <t>9.1.-25</t>
  </si>
  <si>
    <t>9.1.-26</t>
  </si>
  <si>
    <t>9.1.-27</t>
  </si>
  <si>
    <t>9.1.-28</t>
  </si>
  <si>
    <t>9.1.-29</t>
  </si>
  <si>
    <t>9.1.-30</t>
  </si>
  <si>
    <t>9.1.-31</t>
  </si>
  <si>
    <t>9.1.-32</t>
  </si>
  <si>
    <t>9.1.-33</t>
  </si>
  <si>
    <t>9.1.-34</t>
  </si>
  <si>
    <t>9.1.-35</t>
  </si>
  <si>
    <t>9.1.-36</t>
  </si>
  <si>
    <t>9.1.-37</t>
  </si>
  <si>
    <t>9.1.-38</t>
  </si>
  <si>
    <t>9.1.-39</t>
  </si>
  <si>
    <t>9.1.-40</t>
  </si>
  <si>
    <t>9.1.-41</t>
  </si>
  <si>
    <t>9.1.-42</t>
  </si>
  <si>
    <t>9.1.-43</t>
  </si>
  <si>
    <t>9.1.-44</t>
  </si>
  <si>
    <t>9.1.-45</t>
  </si>
  <si>
    <t>9.1.-46</t>
  </si>
  <si>
    <t>9.1.-47</t>
  </si>
  <si>
    <t>9.1.-48</t>
  </si>
  <si>
    <t>9.1.-49</t>
  </si>
  <si>
    <t>9.1.-50</t>
  </si>
  <si>
    <t>9.1.-51</t>
  </si>
  <si>
    <t>9.1.-52</t>
  </si>
  <si>
    <t>9.1.-53</t>
  </si>
  <si>
    <t>9.1.-54</t>
  </si>
  <si>
    <t>9.1.-55</t>
  </si>
  <si>
    <t>9.1.-56</t>
  </si>
  <si>
    <t>Uguns aizturošie vārsti apaļiem kanāliem D100, ar kūstošu elementu, El30</t>
  </si>
  <si>
    <t>Uguns aizturošie vārsti apaļiem kanāliem D160, ar kūstošu elementu, El30</t>
  </si>
  <si>
    <t>Uguns aizturošie vārsti apaļiem kanāliem D200, ar kūstošu elementu, El30</t>
  </si>
  <si>
    <t>Uguns aizturošie vārsti kantainiem kanāliem 200x200, ar kūstošu elementu, El30</t>
  </si>
  <si>
    <t>Uguns aizturošie vārsti kantainiem kanāliem 250x250, ar kūstošu elementu, El30</t>
  </si>
  <si>
    <t>Uguns aizturošie vārsti kantainiem kanāliem 300x300, ar kūstošu elementu, El30</t>
  </si>
  <si>
    <t>Uguns aizturošie vārsti kantainiem kanāliem 400x200, ar kūstošu elementu, El30</t>
  </si>
  <si>
    <t>Uguns aizturošie vārsti kantainiem kanāliem 400x400, ar kūstošu elementu, El30</t>
  </si>
  <si>
    <t>Uguns aizturošie vārsti kantainiem kanāliem 500x400, ar kūstošu elementu, El30</t>
  </si>
  <si>
    <t>9.1.-57</t>
  </si>
  <si>
    <t>9.1.-58</t>
  </si>
  <si>
    <t>9.1.-59</t>
  </si>
  <si>
    <t>9.1.-60</t>
  </si>
  <si>
    <t>9.1.-61</t>
  </si>
  <si>
    <t>9.1.-62</t>
  </si>
  <si>
    <t>9.1.-63</t>
  </si>
  <si>
    <t>9.1.-64</t>
  </si>
  <si>
    <t>9.1.-65</t>
  </si>
  <si>
    <t>9.1.-66</t>
  </si>
  <si>
    <t>9.1.-67</t>
  </si>
  <si>
    <t>9.1.-68</t>
  </si>
  <si>
    <t>9.1.-69</t>
  </si>
  <si>
    <t>9.1.-70</t>
  </si>
  <si>
    <t>9.1.-71</t>
  </si>
  <si>
    <t>9.1.-72</t>
  </si>
  <si>
    <t>9.1.-73</t>
  </si>
  <si>
    <t>9.1.-74</t>
  </si>
  <si>
    <t>9.1.-75</t>
  </si>
  <si>
    <t>9.1.-76</t>
  </si>
  <si>
    <t>9.1.-77</t>
  </si>
  <si>
    <t>9.1.-78</t>
  </si>
  <si>
    <t>9.1.-79</t>
  </si>
  <si>
    <t>9.1.-80</t>
  </si>
  <si>
    <t>9.1.-81</t>
  </si>
  <si>
    <t>9.1.-82</t>
  </si>
  <si>
    <t>9.1.-83</t>
  </si>
  <si>
    <t>9.1.-84</t>
  </si>
  <si>
    <t>9.1.-85</t>
  </si>
  <si>
    <t>9.1.-86</t>
  </si>
  <si>
    <t>9.1.-87</t>
  </si>
  <si>
    <t>9.1.-88</t>
  </si>
  <si>
    <t>9.1.-89</t>
  </si>
  <si>
    <t>9.1.-90</t>
  </si>
  <si>
    <t>9.1.-91</t>
  </si>
  <si>
    <t>9.1.-92</t>
  </si>
  <si>
    <t>9.1.-93</t>
  </si>
  <si>
    <t>9.1.-94</t>
  </si>
  <si>
    <t>9.1.-95</t>
  </si>
  <si>
    <t>9.1.-96</t>
  </si>
  <si>
    <t>9.1.-97</t>
  </si>
  <si>
    <t>9.1.-98</t>
  </si>
  <si>
    <t>9.1.-99</t>
  </si>
  <si>
    <t>9.1.-100</t>
  </si>
  <si>
    <t>9.1.-101</t>
  </si>
  <si>
    <t>9.1.-102</t>
  </si>
  <si>
    <t>9.1.-103</t>
  </si>
  <si>
    <t>9.1.-104</t>
  </si>
  <si>
    <t>9.1.-105</t>
  </si>
  <si>
    <t>9.1.-106</t>
  </si>
  <si>
    <t>9.1.-107</t>
  </si>
  <si>
    <t>9.1.-108</t>
  </si>
  <si>
    <t>9.1.-109</t>
  </si>
  <si>
    <t>9.1.-110</t>
  </si>
  <si>
    <t>9.1.-111</t>
  </si>
  <si>
    <t>9.1.-112</t>
  </si>
  <si>
    <t>9.1.-113</t>
  </si>
  <si>
    <t>9.1.-114</t>
  </si>
  <si>
    <t>9.1.-115</t>
  </si>
  <si>
    <t>9.1.-116</t>
  </si>
  <si>
    <t>9.1.-117</t>
  </si>
  <si>
    <t>9.1.-118</t>
  </si>
  <si>
    <t>9.1.-119</t>
  </si>
  <si>
    <t>9.1.-120</t>
  </si>
  <si>
    <t>9.1.-121</t>
  </si>
  <si>
    <t>9.1.-122</t>
  </si>
  <si>
    <t>9.1.-123</t>
  </si>
  <si>
    <t>9.1.-124</t>
  </si>
  <si>
    <t>9.1.-125</t>
  </si>
  <si>
    <t>9.1.-126</t>
  </si>
  <si>
    <t>9.1.-127</t>
  </si>
  <si>
    <t>9.1.-128</t>
  </si>
  <si>
    <t>Ieejas jumtiņu montāža (analogs esošajiem ieejas jumtiņiem pagalma fasādē)</t>
  </si>
  <si>
    <t>6.3.-23</t>
  </si>
  <si>
    <t>Betona ūdens novadīšanas teknes montāža, iesk. pamatni un iestrāde betonēta apmalē</t>
  </si>
  <si>
    <t xml:space="preserve">Agregats: juda 700kv.m.- tīrīšana, 7 rozetes; Gaisa vadu garums 60m </t>
  </si>
  <si>
    <t>Šļūtene ar slēdzi roktura ON/OFF 10m ar uzgaļu komplekts</t>
  </si>
  <si>
    <t>90° Trejgabals ar pagriezienu</t>
  </si>
  <si>
    <t xml:space="preserve">Īsais izliekums 90*(tikai rozetei)      </t>
  </si>
  <si>
    <t>90° Pagrieziens</t>
  </si>
  <si>
    <t>90° Pagrieziens spigot</t>
  </si>
  <si>
    <t>45° Pagrieziens spigot</t>
  </si>
  <si>
    <t>Savienojuma mufta</t>
  </si>
  <si>
    <t xml:space="preserve">Līme PVC (120ml)               </t>
  </si>
  <si>
    <t xml:space="preserve">Caurule (2")  PVC  (2.00m)              </t>
  </si>
  <si>
    <t xml:space="preserve">Cauruļu stiprinājums                               </t>
  </si>
  <si>
    <t>Sprieguma vads 1m</t>
  </si>
  <si>
    <t>Gaisa izplūdes vačīņš</t>
  </si>
  <si>
    <t xml:space="preserve">Ugunsdrošības cauruļu uzmava </t>
  </si>
  <si>
    <t>Iesūkšanas rozetes pamatne</t>
  </si>
  <si>
    <t>Rozete PVC (Balta, Bēša)</t>
  </si>
  <si>
    <t>Palīgmateriāli</t>
  </si>
  <si>
    <t>Putēkļusucēju sistēmas montāža</t>
  </si>
  <si>
    <t>Sadale ar N un PE klemmi, GS virs apmetuma</t>
  </si>
  <si>
    <t xml:space="preserve">SS-  IP40 </t>
  </si>
  <si>
    <t>Sadale ar N un PE klemmi, S1 virs apmetuma ar slēdzeni</t>
  </si>
  <si>
    <t xml:space="preserve">56 moduļu  IP40 </t>
  </si>
  <si>
    <t>Sadale ar N un PE klemmi, S3 zem apmetuma</t>
  </si>
  <si>
    <t xml:space="preserve">42 moduļu  IP20 </t>
  </si>
  <si>
    <t>Sadale ar N un PE klemmi, S2, S4, S5, S6 zem apmetuma</t>
  </si>
  <si>
    <t xml:space="preserve">36 moduļu  IP20 </t>
  </si>
  <si>
    <t>Ievada slēdzis</t>
  </si>
  <si>
    <t>3/100A</t>
  </si>
  <si>
    <t>3/63A</t>
  </si>
  <si>
    <t>3/32A</t>
  </si>
  <si>
    <t>Grupu automāts</t>
  </si>
  <si>
    <t>3C4</t>
  </si>
  <si>
    <t>B10</t>
  </si>
  <si>
    <t>B16</t>
  </si>
  <si>
    <t>B20</t>
  </si>
  <si>
    <t>3C16</t>
  </si>
  <si>
    <t>3B20</t>
  </si>
  <si>
    <t>3C20</t>
  </si>
  <si>
    <t>3C25</t>
  </si>
  <si>
    <t>3B25</t>
  </si>
  <si>
    <t>3B32</t>
  </si>
  <si>
    <t>3C32</t>
  </si>
  <si>
    <t>Automātu savienojošā kopne</t>
  </si>
  <si>
    <t>12mod. 400V</t>
  </si>
  <si>
    <t>Diferenciālā strāvas aizsardzība</t>
  </si>
  <si>
    <t>1N/16/0,03</t>
  </si>
  <si>
    <t>El.rozete mehānisms+ PE</t>
  </si>
  <si>
    <t xml:space="preserve"> I nom = 16 A , U = 230 V</t>
  </si>
  <si>
    <t>El.rozete virs apmetuma+PE</t>
  </si>
  <si>
    <t>IP 44 , I nom = 32 A , U = 420 V</t>
  </si>
  <si>
    <t>IP 44 , I nom = 16 A , U = 420 V</t>
  </si>
  <si>
    <t>El.rozete virs apmetuma+PE, bēniņos, lapenēs</t>
  </si>
  <si>
    <t>IP 44 , I nom = 16 A , U = 230 V</t>
  </si>
  <si>
    <t>El.rozete zem apmetuma+PE</t>
  </si>
  <si>
    <t>IP 20 , I nom = 16 A , U = 230 V</t>
  </si>
  <si>
    <t>El.rozete rāmītis divvietīgs</t>
  </si>
  <si>
    <t xml:space="preserve">IP 44 </t>
  </si>
  <si>
    <t>IP 20</t>
  </si>
  <si>
    <t>El.rozete rāmītis četrvvietīgs</t>
  </si>
  <si>
    <t>Nozarkārbas</t>
  </si>
  <si>
    <t>OBO80 IP54</t>
  </si>
  <si>
    <t>Montāžas kārbas</t>
  </si>
  <si>
    <t>vienvietīga d=68</t>
  </si>
  <si>
    <t xml:space="preserve">divvietīga </t>
  </si>
  <si>
    <t xml:space="preserve">četrvvietīga </t>
  </si>
  <si>
    <t>Kabeļ dzīslu savienotāji</t>
  </si>
  <si>
    <t>TORIX6</t>
  </si>
  <si>
    <t>TORIX16</t>
  </si>
  <si>
    <t>Kabeļ aizsarg caurule</t>
  </si>
  <si>
    <t>TXM-M20</t>
  </si>
  <si>
    <t>TXM-M25</t>
  </si>
  <si>
    <t>TXM-M32</t>
  </si>
  <si>
    <t xml:space="preserve">Zemējuma stieņi </t>
  </si>
  <si>
    <t>219/20 OMEX 20x1500mm</t>
  </si>
  <si>
    <t>Savienotāj klemme</t>
  </si>
  <si>
    <t>2760/20 8-10/FL40 FT</t>
  </si>
  <si>
    <t>Stieņa spice</t>
  </si>
  <si>
    <t>TE 20</t>
  </si>
  <si>
    <t>237/N RD8-10</t>
  </si>
  <si>
    <t>Zemējuma vads</t>
  </si>
  <si>
    <t>Cu16</t>
  </si>
  <si>
    <t xml:space="preserve">El.slēdzis  z/apm. </t>
  </si>
  <si>
    <t>IP 44 , I nom = 10 A , U = 230 V</t>
  </si>
  <si>
    <t>El.slēdzis  virs/apm. lapenē, pagrabā, nojumē</t>
  </si>
  <si>
    <t xml:space="preserve">El.slēdzis pārsl z/apm. </t>
  </si>
  <si>
    <t>IP 20 , I nom = 10 A , U = 230 V</t>
  </si>
  <si>
    <t xml:space="preserve">El.slēdzis z/apm. </t>
  </si>
  <si>
    <t xml:space="preserve">El.slēdzis divtaust. z/apm. </t>
  </si>
  <si>
    <t>El.krēslas slēdzis teritorijas apgaismojuma vadībai</t>
  </si>
  <si>
    <t>IP 65 , 1000W , U = 230 V</t>
  </si>
  <si>
    <t xml:space="preserve">Apgaismojuma ķermenis LENA-PLAFON ar spuldzi </t>
  </si>
  <si>
    <t>IP 44 , 75W , U = 230 V</t>
  </si>
  <si>
    <t>Apgaismojuma ķermenis LENA-PLAFON ar spuldzi pagrabam, nojumei, lapenēm</t>
  </si>
  <si>
    <t>IP 44 , 60W , U = 230 V</t>
  </si>
  <si>
    <t>Apgaismojuma ķermenis pie sienas ar slēdzi un spuldzēm, izmantojams pie gultas</t>
  </si>
  <si>
    <t>IP 20 , 50W , U = 230 V</t>
  </si>
  <si>
    <t>Apgaismojuma ķermenis luminiscentais  ar spuldzēm pie griestiem</t>
  </si>
  <si>
    <t>IP 65 , 2X36W , U = 230 V</t>
  </si>
  <si>
    <t>Apgaismojuma ķermenis luminiscentais  ar spuldzēm pie griestiem, ar polikarbonātu</t>
  </si>
  <si>
    <t>IP 20 , 2X28W , U = 230 V</t>
  </si>
  <si>
    <t>IP 20 , 4X14W , U = 230 V</t>
  </si>
  <si>
    <t>Apgaismojuma ķermenis luminiscentais  ar spuldzēm, iebūvējams griestos</t>
  </si>
  <si>
    <t>IP 20 , 2X14W , U = 230 V</t>
  </si>
  <si>
    <t>Apgaismojuma ķermenis luminiscentais  ar spuldzēm, iebūvējams griestos, autonomu barošanu</t>
  </si>
  <si>
    <t>IP 20 , 2X14W ,U = 230 V,3h</t>
  </si>
  <si>
    <t>Apgaismojuma ķermenis evakuācijas  ar spuldzēm, pie griestiem</t>
  </si>
  <si>
    <t>IP 44 , 13W , U = 230 V</t>
  </si>
  <si>
    <t>Apgaismojuma ķermenis evakuācijas  ar spuldzēm, pie sienas</t>
  </si>
  <si>
    <t xml:space="preserve">Apgaismojuma ķermenis SUN E27  ar spuldzēm, </t>
  </si>
  <si>
    <t>IP 20 , 75W , U = 230 V</t>
  </si>
  <si>
    <t xml:space="preserve">Apgaismojuma ķermenis GLASSE SQUARE ar Spuldzēm, </t>
  </si>
  <si>
    <t>IP 20 , 2X60W , U = 230 V</t>
  </si>
  <si>
    <t xml:space="preserve">Apgaismojuma ķermenis MERIDIAN II E27  ar spuldzēm, </t>
  </si>
  <si>
    <t>IP 54 , 25W , U = 230 V</t>
  </si>
  <si>
    <t>Kontaktors ventilāc. iekārtu atslēgšanai</t>
  </si>
  <si>
    <t>15kW , U = 230/400 V</t>
  </si>
  <si>
    <t>Teritorijas apgaismojums</t>
  </si>
  <si>
    <t>Sadale ar N un PE klemmi, S7 uz pēdas P</t>
  </si>
  <si>
    <t xml:space="preserve">LSS-5 ar DIN  IP43 </t>
  </si>
  <si>
    <t>3/25A</t>
  </si>
  <si>
    <t>Āra apgaismojuma laternas</t>
  </si>
  <si>
    <t>L=3m</t>
  </si>
  <si>
    <t>Tranzīt klemme</t>
  </si>
  <si>
    <t>Āra apgaismojuma laternas pēda</t>
  </si>
  <si>
    <t>Āra apgaismojuma armatūra</t>
  </si>
  <si>
    <t>IP 65 , 75W , U = 230 V</t>
  </si>
  <si>
    <t>Kabelis āra teritorijas apgaismojumam</t>
  </si>
  <si>
    <t>Kabeļu aizsardzībai āra teritorijas apgaismojumam</t>
  </si>
  <si>
    <t>EVOCAB FLEX N450 D40</t>
  </si>
  <si>
    <t>Kabelis laternu shēmošanai</t>
  </si>
  <si>
    <t xml:space="preserve"> Videonovērošana</t>
  </si>
  <si>
    <t>IP Videokamera CP-UNC-TY20FL2C, ārtipa</t>
  </si>
  <si>
    <t>Videoiekārta 16 kanālu ar ierakstu, datu saglabāšanu, monitoriem, UPS iekārtu, konektori, aksesuāri, kabeļi, filtri, izolatori, zibens aizsardzība, dalītāji, pagarinātāji, konvektori, modulatori.</t>
  </si>
  <si>
    <t>RG59</t>
  </si>
  <si>
    <t>El. kabelis videonovērošanai</t>
  </si>
  <si>
    <t>OMY 3x0,75</t>
  </si>
  <si>
    <r>
      <t>AXMK 4 * 16 mm</t>
    </r>
    <r>
      <rPr>
        <vertAlign val="superscript"/>
        <sz val="10"/>
        <rFont val="LT Arial"/>
        <family val="0"/>
      </rPr>
      <t>2</t>
    </r>
  </si>
  <si>
    <r>
      <t>PPJ  5 * 25 mm</t>
    </r>
    <r>
      <rPr>
        <vertAlign val="superscript"/>
        <sz val="10"/>
        <rFont val="LT Arial"/>
        <family val="0"/>
      </rPr>
      <t>2</t>
    </r>
  </si>
  <si>
    <r>
      <t>NYM 5 * 10 mm</t>
    </r>
    <r>
      <rPr>
        <vertAlign val="superscript"/>
        <sz val="10"/>
        <rFont val="LT Arial"/>
        <family val="0"/>
      </rPr>
      <t>2</t>
    </r>
  </si>
  <si>
    <r>
      <t>PPJ  5 * 2,5 mm</t>
    </r>
    <r>
      <rPr>
        <vertAlign val="superscript"/>
        <sz val="10"/>
        <rFont val="LT Arial"/>
        <family val="0"/>
      </rPr>
      <t>2</t>
    </r>
  </si>
  <si>
    <r>
      <t>PPJ  5 * 4 mm</t>
    </r>
    <r>
      <rPr>
        <vertAlign val="superscript"/>
        <sz val="10"/>
        <rFont val="LT Arial"/>
        <family val="0"/>
      </rPr>
      <t>2</t>
    </r>
  </si>
  <si>
    <r>
      <t>PPJ  5 * 6 mm</t>
    </r>
    <r>
      <rPr>
        <vertAlign val="superscript"/>
        <sz val="10"/>
        <rFont val="LT Arial"/>
        <family val="0"/>
      </rPr>
      <t>2</t>
    </r>
  </si>
  <si>
    <r>
      <t>PPJ  3 * 4 mm</t>
    </r>
    <r>
      <rPr>
        <vertAlign val="superscript"/>
        <sz val="10"/>
        <rFont val="LT Arial"/>
        <family val="0"/>
      </rPr>
      <t>2</t>
    </r>
  </si>
  <si>
    <r>
      <t>PPJ  3 * 2,5 mm</t>
    </r>
    <r>
      <rPr>
        <vertAlign val="superscript"/>
        <sz val="10"/>
        <rFont val="LT Arial"/>
        <family val="0"/>
      </rPr>
      <t>2</t>
    </r>
  </si>
  <si>
    <r>
      <t>PPJ  3 * 1,5 mm</t>
    </r>
    <r>
      <rPr>
        <vertAlign val="superscript"/>
        <sz val="10"/>
        <rFont val="LT Arial"/>
        <family val="0"/>
      </rPr>
      <t>2</t>
    </r>
  </si>
  <si>
    <r>
      <t>NHXCH  3 * 1,5 mm</t>
    </r>
    <r>
      <rPr>
        <vertAlign val="superscript"/>
        <sz val="10"/>
        <rFont val="LT Arial"/>
        <family val="0"/>
      </rPr>
      <t>2</t>
    </r>
  </si>
  <si>
    <r>
      <t>PPJ  4 * 1,5 mm</t>
    </r>
    <r>
      <rPr>
        <vertAlign val="superscript"/>
        <sz val="10"/>
        <rFont val="LT Arial"/>
        <family val="0"/>
      </rPr>
      <t>3</t>
    </r>
  </si>
  <si>
    <r>
      <t>CYKY  5 * 4 mm</t>
    </r>
    <r>
      <rPr>
        <vertAlign val="superscript"/>
        <sz val="10"/>
        <rFont val="LT Arial"/>
        <family val="0"/>
      </rPr>
      <t xml:space="preserve">2 </t>
    </r>
  </si>
  <si>
    <t>Kabelis</t>
  </si>
  <si>
    <t>10.1.-12</t>
  </si>
  <si>
    <t>10.1.-13</t>
  </si>
  <si>
    <t>10.1.-14</t>
  </si>
  <si>
    <t>10.1.-15</t>
  </si>
  <si>
    <t>10.1.-16</t>
  </si>
  <si>
    <t>10.1.-17</t>
  </si>
  <si>
    <t>10.1.-18</t>
  </si>
  <si>
    <t>10.1.-19</t>
  </si>
  <si>
    <t>10.1.-20</t>
  </si>
  <si>
    <t>10.1.-21</t>
  </si>
  <si>
    <t>10.1.-22</t>
  </si>
  <si>
    <t>10.1.-23</t>
  </si>
  <si>
    <t>10.1.-24</t>
  </si>
  <si>
    <t>10.1.-25</t>
  </si>
  <si>
    <t>10.1.-26</t>
  </si>
  <si>
    <t>10.1.-27</t>
  </si>
  <si>
    <t>10.1.-28</t>
  </si>
  <si>
    <t>10.1.-29</t>
  </si>
  <si>
    <t>10.1.-30</t>
  </si>
  <si>
    <t>10.1.-31</t>
  </si>
  <si>
    <t>10.1.-32</t>
  </si>
  <si>
    <t>10.1.-33</t>
  </si>
  <si>
    <t>10.1.-34</t>
  </si>
  <si>
    <t>10.1.-35</t>
  </si>
  <si>
    <t>10.1.-36</t>
  </si>
  <si>
    <t>10.1.-37</t>
  </si>
  <si>
    <t>10.1.-38</t>
  </si>
  <si>
    <t>10.1.-39</t>
  </si>
  <si>
    <t>10.1.-40</t>
  </si>
  <si>
    <t>10.1.-41</t>
  </si>
  <si>
    <t>10.1.-42</t>
  </si>
  <si>
    <t>10.1.-43</t>
  </si>
  <si>
    <t>10.1.-44</t>
  </si>
  <si>
    <t>10.1.-45</t>
  </si>
  <si>
    <t>10.1.-46</t>
  </si>
  <si>
    <t>10.1.-47</t>
  </si>
  <si>
    <t>10.1.-48</t>
  </si>
  <si>
    <t>10.1.-49</t>
  </si>
  <si>
    <t>10.1.-50</t>
  </si>
  <si>
    <t>10.1.-51</t>
  </si>
  <si>
    <t>10.1.-52</t>
  </si>
  <si>
    <t>10.1.-53</t>
  </si>
  <si>
    <t>10.1.-54</t>
  </si>
  <si>
    <t>10.1.-55</t>
  </si>
  <si>
    <t>10.1.-56</t>
  </si>
  <si>
    <t>10.1.-57</t>
  </si>
  <si>
    <t>10.1.-58</t>
  </si>
  <si>
    <t>10.1.-59</t>
  </si>
  <si>
    <t>10.1.-60</t>
  </si>
  <si>
    <t>10.1.-61</t>
  </si>
  <si>
    <t>10.1.-62</t>
  </si>
  <si>
    <t>10.1.-63</t>
  </si>
  <si>
    <t>10.1.-64</t>
  </si>
  <si>
    <t>10.1.-65</t>
  </si>
  <si>
    <t>10.1.-66</t>
  </si>
  <si>
    <t>10.1.-67</t>
  </si>
  <si>
    <t>10.1.-68</t>
  </si>
  <si>
    <t>10.2.-2</t>
  </si>
  <si>
    <t>10.2.-3</t>
  </si>
  <si>
    <t>10.2.-4</t>
  </si>
  <si>
    <t>10.2.-5</t>
  </si>
  <si>
    <t>10.3.-1</t>
  </si>
  <si>
    <t>10.3.-2</t>
  </si>
  <si>
    <t>10.3.-3</t>
  </si>
  <si>
    <t>10.3.-4</t>
  </si>
  <si>
    <t>10.3.-5</t>
  </si>
  <si>
    <t>10.3.-6</t>
  </si>
  <si>
    <t>10.3.-7</t>
  </si>
  <si>
    <t>10.1.-69</t>
  </si>
  <si>
    <t>10.1.-70</t>
  </si>
  <si>
    <t>10.1.-71</t>
  </si>
  <si>
    <t>10.1.-72</t>
  </si>
  <si>
    <t>10.1.-73</t>
  </si>
  <si>
    <t>10.1.-74</t>
  </si>
  <si>
    <t>10.2.-6</t>
  </si>
  <si>
    <t>10.2.-7</t>
  </si>
  <si>
    <t>10.2.-8</t>
  </si>
  <si>
    <t>10.2.-9</t>
  </si>
  <si>
    <t>10.2.-10</t>
  </si>
  <si>
    <t>10.2.-11</t>
  </si>
  <si>
    <t>10.2.-12</t>
  </si>
  <si>
    <t>1.8.-8</t>
  </si>
  <si>
    <t>Caurumus aizdare nesošajās kontrukcijas ar ugunsizturīgo hermetizējošo materiālu</t>
  </si>
  <si>
    <t>Vertikālo vēdināšanas kanālu aizšūšana ar dubulto ugunsdrošo ģipškartona loksni (20+12,5mm) pa dubulto karkasu, iesk. ugunsdrošu vates izolāciju b-50mmm</t>
  </si>
  <si>
    <t>1.5.-19</t>
  </si>
  <si>
    <t>1.5.-21</t>
  </si>
  <si>
    <t>Esošo koku nociršana</t>
  </si>
  <si>
    <t>6.1.-8</t>
  </si>
  <si>
    <t>Asfaltbetona AC11 surf, ADDTj seguma aukškārtas b-40mm ieklāšana</t>
  </si>
  <si>
    <t>Asfaltbetona AC22 base/bin, ADDTj seguma apakškārtas b-60mm ieklāšana</t>
  </si>
  <si>
    <t>Vidēji rupja smilts, filtr. koef. &gt;1/mdnn, b-250mm</t>
  </si>
  <si>
    <t>Vidēji rupja smilts, filtr. koef. &gt;1/mdnn, b-300mm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</si>
  <si>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2"/>
      </rPr>
      <t xml:space="preserve"> montāža pa betona pamatni</t>
    </r>
  </si>
  <si>
    <r>
      <t xml:space="preserve">Radiālo ceļa bordes100.30.15R </t>
    </r>
    <r>
      <rPr>
        <i/>
        <sz val="10"/>
        <rFont val="Arial"/>
        <family val="2"/>
      </rPr>
      <t xml:space="preserve">(800x150x300) </t>
    </r>
    <r>
      <rPr>
        <sz val="10"/>
        <rFont val="Arial"/>
        <family val="2"/>
      </rPr>
      <t>montāža pa betona pamatni</t>
    </r>
  </si>
  <si>
    <r>
      <t xml:space="preserve">Sedinātas ceļa bordes 100.22.15 </t>
    </r>
    <r>
      <rPr>
        <i/>
        <sz val="10"/>
        <rFont val="Arial"/>
        <family val="2"/>
      </rPr>
      <t xml:space="preserve">(1000x150x220) </t>
    </r>
    <r>
      <rPr>
        <sz val="10"/>
        <rFont val="Arial"/>
        <family val="2"/>
      </rPr>
      <t>montāža pa betona pamatni</t>
    </r>
  </si>
  <si>
    <r>
      <t xml:space="preserve">Slīpas ceļa bordes 100.30-22.15 </t>
    </r>
    <r>
      <rPr>
        <i/>
        <sz val="10"/>
        <rFont val="Arial"/>
        <family val="2"/>
      </rPr>
      <t xml:space="preserve">(1000x150x300) </t>
    </r>
    <r>
      <rPr>
        <sz val="10"/>
        <rFont val="Arial"/>
        <family val="2"/>
      </rPr>
      <t>montāža pa betona pamatni</t>
    </r>
  </si>
  <si>
    <t>9.1.-129</t>
  </si>
  <si>
    <t>9.1.-130</t>
  </si>
  <si>
    <t>9.1.-131</t>
  </si>
  <si>
    <t>9.1.-132</t>
  </si>
  <si>
    <t>9.1.-133</t>
  </si>
  <si>
    <t>9.1.-134</t>
  </si>
  <si>
    <t>9.1.-135</t>
  </si>
  <si>
    <t>9.1.-136</t>
  </si>
  <si>
    <t>9.1.-137</t>
  </si>
  <si>
    <t>9.1.-138</t>
  </si>
  <si>
    <t>9.1.-139</t>
  </si>
  <si>
    <t>9.1.-140</t>
  </si>
  <si>
    <t>9.1.-141</t>
  </si>
  <si>
    <t>9.1.-142</t>
  </si>
  <si>
    <t>Ventilācija</t>
  </si>
  <si>
    <t>Gaisa sagatavošanas agregāta  ar ražību 3700 l/sek, ūdens kalorīferu, filtriem, automātikas bloku un vadības bloku montāža</t>
  </si>
  <si>
    <t>Cinkotais skārda gaisvads 1800x800, uzstādīšana, montāža</t>
  </si>
  <si>
    <t>Cinkotais skārda gaisvads 800x600, uzstādīšana, montāža</t>
  </si>
  <si>
    <t>Cinkotais skārda gaisvads 600x600, uzstādīšana, montāža</t>
  </si>
  <si>
    <t>Cinkotais skārda gaisvads 600x500, uzstādīšana, montāža</t>
  </si>
  <si>
    <t>Cinkotais skārda gaisvads 500x500, uzstādīšana, montāža</t>
  </si>
  <si>
    <t>Cinkotais skārda gaisvads 500x400, uzstādīšana, montāža</t>
  </si>
  <si>
    <t>Cinkotais skārda gaisvads 400x400, uzstādīšana, montāža</t>
  </si>
  <si>
    <t>Cinkotais skārda gaisvads 400x300, uzstādīšana, montāža</t>
  </si>
  <si>
    <t>Cinkotais skārda gaisvads 400x200, uzstādīšana, montāža</t>
  </si>
  <si>
    <t>Cinkotais skārda gaisvads 300x300, uzstādīšana, montāža</t>
  </si>
  <si>
    <t>Cinkotais skārda gaisvads 300x250, uzstādīšana, montāža</t>
  </si>
  <si>
    <t>Cinkotais skārda gaisvads 300x200, uzstādīšana, montāža</t>
  </si>
  <si>
    <t>Cinkotais skārda gaisvads 250x250, uzstādīšana, montāža</t>
  </si>
  <si>
    <t>Cinkotais skārda gaisvads 250x200, uzstādīšana, montāža</t>
  </si>
  <si>
    <t>Cinkotais skārda gaisvads 250x150, uzstādīšana, montāža</t>
  </si>
  <si>
    <t>Cinkotais skārda gaisvads 200x200, uzstādīšana, montāža</t>
  </si>
  <si>
    <t>Cinkotais skārda gaisvads 200x150, uzstādīšana, montāža</t>
  </si>
  <si>
    <t>Cinkotais skārda gaisvads 200x100, uzstādīšana, montāža</t>
  </si>
  <si>
    <t>Cinkotais skārda gaisvads D315, uzstādīšana, montāža</t>
  </si>
  <si>
    <t>Cinkotais skārda gaisvads D250, uzstādīšana, montāža</t>
  </si>
  <si>
    <t>Cinkotais skārda gaisvads D200, uzstādīšana, montāža</t>
  </si>
  <si>
    <t xml:space="preserve">Esošo betona pamatu demontāža </t>
  </si>
  <si>
    <t>Esošās mūras ēkas demontāža</t>
  </si>
  <si>
    <t>6.1.-4</t>
  </si>
  <si>
    <t>6.1.-5</t>
  </si>
  <si>
    <t>6.1.-6</t>
  </si>
  <si>
    <t>6.1.-7</t>
  </si>
  <si>
    <t>Betona bordakmeņu demontāža</t>
  </si>
  <si>
    <t>Esošā betona bruģakmens seguma demontāža</t>
  </si>
  <si>
    <t>Augsnes virskārtas nostumšana pārvietojot rezervē (ceļiem un laukumiem)</t>
  </si>
  <si>
    <t>6.2.-1</t>
  </si>
  <si>
    <t>Uzbēruma izveidošana celiņu un stāvlaukumu izbūvei ar pievestu grunti</t>
  </si>
  <si>
    <t>Grunts izstrāde betona atbalstsienas izbūvei</t>
  </si>
  <si>
    <t>Grunts atpakaļaizbēršana</t>
  </si>
  <si>
    <t>Atbalstsiena</t>
  </si>
  <si>
    <t>Esošā laukakmeņu mūra posmu atjaunošana</t>
  </si>
  <si>
    <t>Laukakmeņu mūra virsmas izšuvošana</t>
  </si>
  <si>
    <t>Smilts pamatnes b-100mm izveidošana betona atbalstsienai</t>
  </si>
  <si>
    <t>Monolītā betona B20 atbalstsienas izbūve</t>
  </si>
  <si>
    <t>Atbalstsienas stiegrošana AIII ø10</t>
  </si>
  <si>
    <t>Pabetonējumu izveidošana B20 ventkanāliem sienā</t>
  </si>
  <si>
    <t>Pabetonējumu stiegrošana AIII ø10</t>
  </si>
  <si>
    <t>Dz/betona pārseguma betonēšana B20</t>
  </si>
  <si>
    <t>Pārseguma stiegrošana AIII ø8</t>
  </si>
  <si>
    <t>Pabetonējumu izveidošana B20 ventkanāliem</t>
  </si>
  <si>
    <t>Dz/betona pamatne B22,5 zem vēdināšanas agregāta (stiegras AIII ø10, s-100x100mm)</t>
  </si>
  <si>
    <t>Plēsta laukakmeņu apdare atbalstsienai</t>
  </si>
  <si>
    <t>Betona nosegplātņu uzstādīšana</t>
  </si>
  <si>
    <t>6.3.-4</t>
  </si>
  <si>
    <t>6.3.-5</t>
  </si>
  <si>
    <t>6.3.-6</t>
  </si>
  <si>
    <t>6.3.-7</t>
  </si>
  <si>
    <t>Ceļi un laukumi</t>
  </si>
  <si>
    <t>6.4.-1</t>
  </si>
  <si>
    <t>6.4.-2</t>
  </si>
  <si>
    <t>6.4.-3</t>
  </si>
  <si>
    <t>6.4.-4</t>
  </si>
  <si>
    <t>6.4.-5</t>
  </si>
  <si>
    <t>6.4.-6</t>
  </si>
  <si>
    <t>Esošo trotuāra apmales montāža pa betona pamatni</t>
  </si>
  <si>
    <t>6.4.-7</t>
  </si>
  <si>
    <t>6.4.-8</t>
  </si>
  <si>
    <t>6.4.-9</t>
  </si>
  <si>
    <t>6.4.-10</t>
  </si>
  <si>
    <t>Esošo pamatu virsmas slīpēšana līdz projekta atzīmei</t>
  </si>
  <si>
    <t>6.5.-1</t>
  </si>
  <si>
    <t>Virsmas planēšana apzaļumošanai ar rokām</t>
  </si>
  <si>
    <t>6.5.-2</t>
  </si>
  <si>
    <t>6.3.-8</t>
  </si>
  <si>
    <t>6.3.-9</t>
  </si>
  <si>
    <t>6.3.-10</t>
  </si>
  <si>
    <t>6.3.-11</t>
  </si>
  <si>
    <t>6.3.-12</t>
  </si>
  <si>
    <t>6.3.-13</t>
  </si>
  <si>
    <t>6.3.-14</t>
  </si>
  <si>
    <t>6.3.-15</t>
  </si>
  <si>
    <t>6.3.-16</t>
  </si>
  <si>
    <t>6.3.-17</t>
  </si>
  <si>
    <t>6.3.-18</t>
  </si>
  <si>
    <t>6.3.-19</t>
  </si>
  <si>
    <t>6.3.-20</t>
  </si>
  <si>
    <t>Lokāla tāme Nr. 11</t>
  </si>
  <si>
    <t>Signalizācijas panelis</t>
  </si>
  <si>
    <t>BENTEL  J-424 - 8</t>
  </si>
  <si>
    <t>Signalizācijas paneļa paplašinātājs</t>
  </si>
  <si>
    <t>BENTEL  J-400 EXP - 8</t>
  </si>
  <si>
    <t xml:space="preserve">Akumulators </t>
  </si>
  <si>
    <t>12 A/h 12 V</t>
  </si>
  <si>
    <t>Siltuma detektors</t>
  </si>
  <si>
    <t>NB-323-2</t>
  </si>
  <si>
    <t>Kombinētais detektors</t>
  </si>
  <si>
    <t>EA - 318 - 2H</t>
  </si>
  <si>
    <t>Dūmu detektors</t>
  </si>
  <si>
    <t>EA - 318 - 2</t>
  </si>
  <si>
    <t>Rokas trauksmes poga</t>
  </si>
  <si>
    <t>FP/3RD CQR</t>
  </si>
  <si>
    <t>Skaņas signāls(iekšējais)</t>
  </si>
  <si>
    <t>LD-FS 100</t>
  </si>
  <si>
    <t>Skaņas signāls(ārējais)</t>
  </si>
  <si>
    <t>LD-210</t>
  </si>
  <si>
    <t>Zonas noslēdzošais elements</t>
  </si>
  <si>
    <t>R3K9</t>
  </si>
  <si>
    <t xml:space="preserve">Nozarkārba </t>
  </si>
  <si>
    <t>JB-701WH CQR</t>
  </si>
  <si>
    <t>Signalizācijas kabelis (EI 30 min)</t>
  </si>
  <si>
    <t>EUROSAFE 4x0,5</t>
  </si>
  <si>
    <t>Trauksmes signalizācijas kabelis</t>
  </si>
  <si>
    <t>CQR UK 4x0.22</t>
  </si>
  <si>
    <t xml:space="preserve"> Kabelis  (el. sadale - panelis)</t>
  </si>
  <si>
    <t>EUROSAFE  3x1.5</t>
  </si>
  <si>
    <t xml:space="preserve">Ievada elektro automāts </t>
  </si>
  <si>
    <t>ABB 1B10</t>
  </si>
  <si>
    <t>PVH caurule</t>
  </si>
  <si>
    <t>FFKu-EL-F-HO-16</t>
  </si>
  <si>
    <t>Iznesamā gaismas diode</t>
  </si>
  <si>
    <t>1N 4002</t>
  </si>
  <si>
    <t>NR-8276</t>
  </si>
  <si>
    <t>Montāžas komplekts</t>
  </si>
  <si>
    <t>11.1.-1</t>
  </si>
  <si>
    <t>11.1.-2</t>
  </si>
  <si>
    <t>11.1.-3</t>
  </si>
  <si>
    <t>11.1.-4</t>
  </si>
  <si>
    <t>11.1.-5</t>
  </si>
  <si>
    <t>11.1.-6</t>
  </si>
  <si>
    <t>11.1.-7</t>
  </si>
  <si>
    <t>11.1.-8</t>
  </si>
  <si>
    <t>11.1.-9</t>
  </si>
  <si>
    <t>11.1.-10</t>
  </si>
  <si>
    <t>11.1.-11</t>
  </si>
  <si>
    <t>11.1.-12</t>
  </si>
  <si>
    <t>11.1.-13</t>
  </si>
  <si>
    <t>11.1.-14</t>
  </si>
  <si>
    <t>11.1.-15</t>
  </si>
  <si>
    <t>11.1.-16</t>
  </si>
  <si>
    <t>11.1.-17</t>
  </si>
  <si>
    <t>11.1.-18</t>
  </si>
  <si>
    <t>11.1.-19</t>
  </si>
  <si>
    <t>UGUNSGRĒKA ATKLĀŠANAS UN TRAUKSMES IEKĀRTA</t>
  </si>
  <si>
    <t>Lokālā tāme Nr. 12</t>
  </si>
  <si>
    <t>12.1.-1</t>
  </si>
  <si>
    <t>Ventilācijas atslēgšanas relejs</t>
  </si>
  <si>
    <t>ELEKTROINSTALĀCIJAS IZBŪVE</t>
  </si>
  <si>
    <t>ēka</t>
  </si>
  <si>
    <t>Ceļa zīmju uzstādīšana (206-1gb., 532-2gb.)</t>
  </si>
  <si>
    <t>Esošā asfaltbetona seguma demontāža, iesk. pamatni</t>
  </si>
  <si>
    <t>Virsmas planēšana ar rokām (ceļiem un laukumiem)</t>
  </si>
  <si>
    <t>6.3.-21</t>
  </si>
  <si>
    <t>6.3.-22</t>
  </si>
  <si>
    <t>Betona bruģakmens 200x100x80+200x100x60 seguma ieklāšana</t>
  </si>
  <si>
    <t>Skaloto oļu seguma b-100mm izveide uz smilts pamatnes b-100mm</t>
  </si>
  <si>
    <r>
      <t xml:space="preserve">Trotuāra bruģēšana ar betona bruģakmeni "Prizma 200x100x60"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</si>
  <si>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200x100x60" </t>
    </r>
    <r>
      <rPr>
        <i/>
        <sz val="10"/>
        <rFont val="Arial"/>
        <family val="2"/>
      </rPr>
      <t>(krāsains)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</si>
  <si>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(pēlēks)</t>
    </r>
  </si>
  <si>
    <r>
      <t xml:space="preserve">Trotuāra bruģēšana ar betona bruģakmeni "Prizma 200x100x80" stāvlaukumam </t>
    </r>
    <r>
      <rPr>
        <i/>
        <sz val="10"/>
        <rFont val="Arial"/>
        <family val="2"/>
      </rPr>
      <t>(krāsains)</t>
    </r>
  </si>
  <si>
    <t>Koka ieejas vārtu 1,0x1,4m montāža</t>
  </si>
  <si>
    <t>Transporta koka vārtu 5,0x1,4m montāža</t>
  </si>
  <si>
    <t>Košumkrūmu stadīšana - spireja</t>
  </si>
  <si>
    <t>1.9.-13</t>
  </si>
  <si>
    <t>Dolomita šķembas fr.0-45mm pamatne, b-210mm</t>
  </si>
  <si>
    <t>Dolomita šķembas fr.0-45mm pamatne, b-120mm</t>
  </si>
  <si>
    <t>Izlīdzinošs sīkšķembu fr.0-10mm slānis b-50mm</t>
  </si>
  <si>
    <t>Drošības elelemnta - kores laipas uzstādīšana</t>
  </si>
  <si>
    <t>Gludas laminētas koka durvis, iesk. nerusējoša tērauda aizsargelementu durvju vertnē</t>
  </si>
  <si>
    <t>Gludas laminētas koka durvis ar augšejo stiklojumu, iesk. nerusējoša tērauda aizsargelementu durvju vertnē</t>
  </si>
  <si>
    <t>Gludas laminētas koka durvis ar  papildus horizontālo rokturi no iekšpuses, iesk. nerusējoša tērauda aizsargelementu durvju vertnē</t>
  </si>
  <si>
    <t>Gludas laminētas koka durvis ar augšejo stiklojumu un ar papildus horizontālo rokturi no iekšpuses, iesk. nerusējoša tērauda aizsargelementu durvju vertnē</t>
  </si>
  <si>
    <t>1.8.-10</t>
  </si>
  <si>
    <t>1.8.-11</t>
  </si>
  <si>
    <t>Sienu virsmas flīzēšana  ar 1.šķiras glazētām māla flīzēm (250x500mm), iesk. šuvošanu</t>
  </si>
  <si>
    <r>
      <t>Metāla stiepļu paneļu zoga h-1,60m uzstādīšana metāla stabos</t>
    </r>
    <r>
      <rPr>
        <i/>
        <sz val="10"/>
        <rFont val="Arial"/>
        <family val="2"/>
      </rPr>
      <t xml:space="preserve"> ar PVC stiprinājumiem (panelis 2,50x1,53(h), tērauda stabs 40x60x200)</t>
    </r>
  </si>
  <si>
    <t>Vertikālās hidroizolācijas ieklāšana - 2 kārtas bituma mastikas</t>
  </si>
  <si>
    <t>1.3.-15</t>
  </si>
  <si>
    <t>1.3.-16</t>
  </si>
  <si>
    <t>Horizontālās hidroizolācijas izveide - ziežamā hidroizolācija</t>
  </si>
  <si>
    <t>Ailu aizmūrēšana ar gāzbetona lokiem b-380mm</t>
  </si>
  <si>
    <t xml:space="preserve">Pamati </t>
  </si>
  <si>
    <t>VENTILĀCIJAS SISTĒMAS IZBŪVE</t>
  </si>
  <si>
    <t>LAPENES 8,0X4,0m IZBŪVE</t>
  </si>
  <si>
    <t>LAPENES 4,0X4,0m IZBŪVE</t>
  </si>
  <si>
    <t>Fasādes siltināšana ar putupolistirolu EPS-60 b-100mm, iesk. apmetumu pa sietu, dekoratīvo apmetumu un krāsošanu 2x</t>
  </si>
  <si>
    <t>Grunts izstrāde pamatiem</t>
  </si>
  <si>
    <t>1.5.-7</t>
  </si>
  <si>
    <t>1.5.-13</t>
  </si>
  <si>
    <t>1.5.-14</t>
  </si>
  <si>
    <t>1.5.-15</t>
  </si>
  <si>
    <t>1.5.-16</t>
  </si>
  <si>
    <t>1.5.-17</t>
  </si>
  <si>
    <t>1.5.-18</t>
  </si>
  <si>
    <t>1.5.-20</t>
  </si>
  <si>
    <t>1.7.-8</t>
  </si>
  <si>
    <t>1.7.-9</t>
  </si>
  <si>
    <t>1.7.-10</t>
  </si>
  <si>
    <t>1.7.-11</t>
  </si>
  <si>
    <t>1.7.-12</t>
  </si>
  <si>
    <t>1.7.-13</t>
  </si>
  <si>
    <t>1.7.-14</t>
  </si>
  <si>
    <t>1.7.-15</t>
  </si>
  <si>
    <t>1.9.-10</t>
  </si>
  <si>
    <t>1.9.-11</t>
  </si>
  <si>
    <t>1.9.-12</t>
  </si>
  <si>
    <t>1.11.-1</t>
  </si>
  <si>
    <t>1.11.-2</t>
  </si>
  <si>
    <t>1.11.-3</t>
  </si>
  <si>
    <t>1.11.-4</t>
  </si>
  <si>
    <t>1.11.-5</t>
  </si>
  <si>
    <t>1.11.-6</t>
  </si>
  <si>
    <t>1.11.-7</t>
  </si>
  <si>
    <t>1.11.-8</t>
  </si>
  <si>
    <t>1.11.-9</t>
  </si>
  <si>
    <t>1.11.-10</t>
  </si>
  <si>
    <t>Grunts atpakaļazibēršana</t>
  </si>
  <si>
    <t>Plentveida pamatu betonēšana B20</t>
  </si>
  <si>
    <r>
      <t>Metāla karkasa starpsienas (W112) b-125mm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vienkāršo abpusējo ģipškartona lokšņu (GKB) apšuvumu</t>
    </r>
  </si>
  <si>
    <t>Durvju bloku demontāža (57 gb.)</t>
  </si>
  <si>
    <t>Ailu aizmūrēšana ar Fibo blokiem b-300mm ārsienā</t>
  </si>
  <si>
    <t>Grunts izstrāde grīdai b~300mm (1.stāvs)</t>
  </si>
  <si>
    <t>Smilts pabērums b~200mm (1.stāvs)</t>
  </si>
  <si>
    <t>Šķembu pamatne b-100mm (1.stāvs)</t>
  </si>
  <si>
    <t>Izolācijas plēves b-0,2mm ieklāšana (2. un 3.stāvs) virs skaņas izolācijas</t>
  </si>
  <si>
    <r>
      <t>Heterogēns PVC linolejs b-2,0mm, 34/43 klase, antibakteriāls, nodilumizturības grupa T</t>
    </r>
    <r>
      <rPr>
        <sz val="10"/>
        <rFont val="Arial"/>
        <family val="2"/>
      </rPr>
      <t xml:space="preserve">≤0,08mm parklāts ar PUR , nodiluma slānņa biezums b-0,70mm trīra PVC, noturība uz slīdēšanu R10, elektrostatiskās īpašības R </t>
    </r>
    <r>
      <rPr>
        <sz val="10"/>
        <rFont val="Arial"/>
        <family val="2"/>
      </rPr>
      <t>&lt;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Ω</t>
    </r>
    <r>
      <rPr>
        <sz val="9.3"/>
        <rFont val="Arial"/>
        <family val="2"/>
      </rPr>
      <t xml:space="preserve">, izturība pret ķīmiskām vielām - laba </t>
    </r>
    <r>
      <rPr>
        <sz val="10"/>
        <rFont val="Arial Baltic"/>
        <family val="2"/>
      </rPr>
      <t xml:space="preserve"> vai analogs materiāls </t>
    </r>
  </si>
  <si>
    <t>Flīžu grīdlistes (h-80mm) montāža</t>
  </si>
  <si>
    <t>Akmens masas grīdas flīzes 1.šķīras (pretslīdamība R-10) (500x500mm)</t>
  </si>
  <si>
    <t>1.11.-11</t>
  </si>
  <si>
    <t>Veloturetāja 2900x240x600(h) (5 vietīgs) uzstādīšana</t>
  </si>
  <si>
    <t>Betona pamatnes b-100mm izveidošana kāpnēm</t>
  </si>
  <si>
    <t>Zālāja sēšana ar melnzemes piedevu b-100mm</t>
  </si>
  <si>
    <t>Puķu dobes izveide (melnzeme b-300mm)</t>
  </si>
  <si>
    <r>
      <t xml:space="preserve">Dēļu viroga žoga h-1,60m uzstādīšana betona stabiņos </t>
    </r>
    <r>
      <rPr>
        <i/>
        <sz val="10"/>
        <rFont val="Arial"/>
        <family val="2"/>
      </rPr>
      <t>(iesk. betona stabiņus 200x200, vārtu stabiņus, stūra stabiņus, pasētas 80x300x2825, koka žoga panelis)</t>
    </r>
  </si>
  <si>
    <t>Lokālā tāme Nr. 13</t>
  </si>
  <si>
    <t>PUTEKĻUSŪCĒJA SISTĒMAS MONTĀŽA</t>
  </si>
  <si>
    <t>LIFTA MONTĀŽA</t>
  </si>
  <si>
    <t>Cinkotais skārda gaisvads D160, uzstādīšana, montāža</t>
  </si>
  <si>
    <t>Cinkotais skārda gaisvads D125, uzstādīšana, montāža</t>
  </si>
  <si>
    <t>Cinkotais skārda gaisvads D100, uzstādīšana, montāža</t>
  </si>
  <si>
    <t>Cinkotā skārda formdaļu montāža uz caurulēm:</t>
  </si>
  <si>
    <r>
      <t>Līkums 200x200/90</t>
    </r>
    <r>
      <rPr>
        <vertAlign val="superscript"/>
        <sz val="10"/>
        <rFont val="Arial"/>
        <family val="2"/>
      </rPr>
      <t>0</t>
    </r>
  </si>
  <si>
    <r>
      <t>Līkums 200x400/90</t>
    </r>
    <r>
      <rPr>
        <vertAlign val="superscript"/>
        <sz val="10"/>
        <rFont val="Arial"/>
        <family val="2"/>
      </rPr>
      <t>0</t>
    </r>
  </si>
  <si>
    <r>
      <t>Līkums 250x150/90</t>
    </r>
    <r>
      <rPr>
        <vertAlign val="superscript"/>
        <sz val="10"/>
        <rFont val="Arial"/>
        <family val="2"/>
      </rPr>
      <t>0</t>
    </r>
  </si>
  <si>
    <r>
      <t>Līkums 250x250/90</t>
    </r>
    <r>
      <rPr>
        <vertAlign val="superscript"/>
        <sz val="10"/>
        <rFont val="Arial"/>
        <family val="2"/>
      </rPr>
      <t>0</t>
    </r>
  </si>
  <si>
    <r>
      <t>Līkums 300x200/90</t>
    </r>
    <r>
      <rPr>
        <vertAlign val="superscript"/>
        <sz val="10"/>
        <rFont val="Arial"/>
        <family val="2"/>
      </rPr>
      <t>0</t>
    </r>
  </si>
  <si>
    <r>
      <t>Līkums 300x250/90</t>
    </r>
    <r>
      <rPr>
        <vertAlign val="superscript"/>
        <sz val="10"/>
        <rFont val="Arial"/>
        <family val="2"/>
      </rPr>
      <t>0</t>
    </r>
  </si>
  <si>
    <r>
      <t>Līkums 300x300/90</t>
    </r>
    <r>
      <rPr>
        <vertAlign val="superscript"/>
        <sz val="10"/>
        <rFont val="Arial"/>
        <family val="2"/>
      </rPr>
      <t>0</t>
    </r>
  </si>
  <si>
    <r>
      <t>Līkums 400x200/90</t>
    </r>
    <r>
      <rPr>
        <vertAlign val="superscript"/>
        <sz val="10"/>
        <rFont val="Arial"/>
        <family val="2"/>
      </rPr>
      <t>0</t>
    </r>
  </si>
  <si>
    <r>
      <t>Līkums 400x300/90</t>
    </r>
    <r>
      <rPr>
        <vertAlign val="superscript"/>
        <sz val="10"/>
        <rFont val="Arial"/>
        <family val="2"/>
      </rPr>
      <t>0</t>
    </r>
  </si>
  <si>
    <r>
      <t>Līkums 400x400/90</t>
    </r>
    <r>
      <rPr>
        <vertAlign val="superscript"/>
        <sz val="10"/>
        <rFont val="Arial"/>
        <family val="2"/>
      </rPr>
      <t>0</t>
    </r>
  </si>
  <si>
    <r>
      <t>Līkums 500x400/90</t>
    </r>
    <r>
      <rPr>
        <vertAlign val="superscript"/>
        <sz val="10"/>
        <rFont val="Arial"/>
        <family val="2"/>
      </rPr>
      <t>0</t>
    </r>
  </si>
  <si>
    <r>
      <t>Līkums 500x500/90</t>
    </r>
    <r>
      <rPr>
        <vertAlign val="superscript"/>
        <sz val="10"/>
        <rFont val="Arial"/>
        <family val="2"/>
      </rPr>
      <t>0</t>
    </r>
  </si>
  <si>
    <r>
      <t>Līkums 600x500/90</t>
    </r>
    <r>
      <rPr>
        <vertAlign val="superscript"/>
        <sz val="10"/>
        <rFont val="Arial"/>
        <family val="2"/>
      </rPr>
      <t>0</t>
    </r>
  </si>
  <si>
    <r>
      <t>Līkums 600x600/90</t>
    </r>
    <r>
      <rPr>
        <vertAlign val="superscript"/>
        <sz val="10"/>
        <rFont val="Arial"/>
        <family val="2"/>
      </rPr>
      <t>0</t>
    </r>
  </si>
  <si>
    <r>
      <t>Līkums 600x800/90</t>
    </r>
    <r>
      <rPr>
        <vertAlign val="superscript"/>
        <sz val="10"/>
        <rFont val="Arial"/>
        <family val="2"/>
      </rPr>
      <t>0</t>
    </r>
  </si>
  <si>
    <r>
      <t>Līkums 800x1800/90</t>
    </r>
    <r>
      <rPr>
        <vertAlign val="superscript"/>
        <sz val="10"/>
        <rFont val="Arial"/>
        <family val="2"/>
      </rPr>
      <t>0</t>
    </r>
  </si>
  <si>
    <r>
      <t>Līkums D250/90</t>
    </r>
    <r>
      <rPr>
        <vertAlign val="superscript"/>
        <sz val="10"/>
        <rFont val="Arial"/>
        <family val="2"/>
      </rPr>
      <t>0</t>
    </r>
  </si>
  <si>
    <r>
      <t>Līkums D200/90</t>
    </r>
    <r>
      <rPr>
        <vertAlign val="superscript"/>
        <sz val="10"/>
        <rFont val="Arial"/>
        <family val="2"/>
      </rPr>
      <t>0</t>
    </r>
  </si>
  <si>
    <r>
      <t>Līkums D160/90</t>
    </r>
    <r>
      <rPr>
        <vertAlign val="superscript"/>
        <sz val="10"/>
        <rFont val="Arial"/>
        <family val="2"/>
      </rPr>
      <t>0</t>
    </r>
  </si>
  <si>
    <r>
      <t>Līkums D125/90</t>
    </r>
    <r>
      <rPr>
        <vertAlign val="superscript"/>
        <sz val="10"/>
        <rFont val="Arial"/>
        <family val="2"/>
      </rPr>
      <t>0</t>
    </r>
  </si>
  <si>
    <r>
      <t>Līkums D100/90</t>
    </r>
    <r>
      <rPr>
        <vertAlign val="superscript"/>
        <sz val="10"/>
        <rFont val="Arial"/>
        <family val="2"/>
      </rPr>
      <t>0</t>
    </r>
  </si>
  <si>
    <t>Pāreja D315/D250 montāža</t>
  </si>
  <si>
    <t>Pāreja D250/D200 montāža</t>
  </si>
  <si>
    <t>Pāreja D200/D160 montāža</t>
  </si>
  <si>
    <t>Pāreja D200/D125 montāža</t>
  </si>
  <si>
    <t>Pāreja D200/D100 montāža</t>
  </si>
  <si>
    <t>Pāreja D160/D125 montāža</t>
  </si>
  <si>
    <t>Pāreja D160/D100 montāža</t>
  </si>
  <si>
    <t>Pāreja D125/D100 montāža</t>
  </si>
  <si>
    <t>Pāreja 200x150/200x100 montāža</t>
  </si>
  <si>
    <t>Jaunās gāzbetona mūra sienas b-250mm izbūve</t>
  </si>
  <si>
    <r>
      <t>Metāla sijas</t>
    </r>
    <r>
      <rPr>
        <b/>
        <sz val="10"/>
        <rFont val="Arial Baltic"/>
        <family val="0"/>
      </rPr>
      <t xml:space="preserve"> IPE 200</t>
    </r>
    <r>
      <rPr>
        <sz val="10"/>
        <rFont val="Arial Baltic"/>
        <family val="2"/>
      </rPr>
      <t xml:space="preserve"> montāža (3gb.)</t>
    </r>
  </si>
  <si>
    <r>
      <t xml:space="preserve">Šahtas betona </t>
    </r>
    <r>
      <rPr>
        <b/>
        <sz val="10"/>
        <rFont val="Arial Baltic"/>
        <family val="0"/>
      </rPr>
      <t>B20</t>
    </r>
    <r>
      <rPr>
        <sz val="10"/>
        <rFont val="Arial Baltic"/>
        <family val="2"/>
      </rPr>
      <t xml:space="preserve"> pamatu betonēšana</t>
    </r>
  </si>
  <si>
    <r>
      <t xml:space="preserve">Metālla kolonnas </t>
    </r>
    <r>
      <rPr>
        <b/>
        <sz val="10"/>
        <rFont val="Arial Baltic"/>
        <family val="0"/>
      </rPr>
      <t>150x150x5</t>
    </r>
    <r>
      <rPr>
        <sz val="10"/>
        <rFont val="Arial Baltic"/>
        <family val="2"/>
      </rPr>
      <t xml:space="preserve"> montāža</t>
    </r>
  </si>
  <si>
    <r>
      <t xml:space="preserve">Monolītā dz/betona pārseguma betonēšana </t>
    </r>
    <r>
      <rPr>
        <b/>
        <sz val="10"/>
        <rFont val="Arial Baltic"/>
        <family val="0"/>
      </rPr>
      <t>B20</t>
    </r>
  </si>
  <si>
    <r>
      <t xml:space="preserve">Pārseguma stiegrošana </t>
    </r>
    <r>
      <rPr>
        <b/>
        <sz val="10"/>
        <rFont val="Arial Baltic"/>
        <family val="0"/>
      </rPr>
      <t>AIII ø8</t>
    </r>
  </si>
  <si>
    <t>Piekārto moduļgriestu KNAUF Danoline "Tiles" montāža metāla profilos vai analogs materiāls</t>
  </si>
  <si>
    <t>Piekārto moduļgriestu KNAUF  "Belgravia Globe" montāža metāla profilos vai analogs materiāls</t>
  </si>
  <si>
    <r>
      <t xml:space="preserve">Metāla sijas </t>
    </r>
    <r>
      <rPr>
        <b/>
        <sz val="10"/>
        <rFont val="Arial"/>
        <family val="2"/>
      </rPr>
      <t>HEA200</t>
    </r>
    <r>
      <rPr>
        <sz val="10"/>
        <rFont val="Arial"/>
        <family val="2"/>
      </rPr>
      <t xml:space="preserve"> uzstādīšana vēdināšanas agregāta uzstādīšanai (L-, 2gb)</t>
    </r>
  </si>
  <si>
    <t>7.3.-12</t>
  </si>
  <si>
    <t>7.3.-13</t>
  </si>
  <si>
    <t>7.3.-14</t>
  </si>
  <si>
    <t>7.3.-15</t>
  </si>
  <si>
    <t>7.3.-16</t>
  </si>
  <si>
    <t>7.3.-17</t>
  </si>
  <si>
    <t>7.3.-18</t>
  </si>
  <si>
    <t>7.3.-19</t>
  </si>
  <si>
    <t>7.3.-20</t>
  </si>
  <si>
    <t>7.3.-21</t>
  </si>
  <si>
    <t>7.3.-22</t>
  </si>
  <si>
    <t>7.3.-23</t>
  </si>
  <si>
    <t>7.3.-24</t>
  </si>
  <si>
    <t>7.3.-25</t>
  </si>
  <si>
    <t>7.3.-26</t>
  </si>
  <si>
    <t>7.3.-27</t>
  </si>
  <si>
    <t>7.3.-28</t>
  </si>
  <si>
    <t>7.3.-29</t>
  </si>
  <si>
    <t>7.3.-30</t>
  </si>
  <si>
    <t>7.3.-31</t>
  </si>
  <si>
    <t>7.3.-32</t>
  </si>
  <si>
    <t>7.3.-33</t>
  </si>
  <si>
    <t>7.3.-34</t>
  </si>
  <si>
    <t>7.3.-35</t>
  </si>
  <si>
    <t>7.3.-36</t>
  </si>
  <si>
    <t>7.3.-37</t>
  </si>
  <si>
    <t>7.3.-38</t>
  </si>
  <si>
    <t>7.3.-39</t>
  </si>
  <si>
    <t>7.3.-40</t>
  </si>
  <si>
    <t>7.3.-41</t>
  </si>
  <si>
    <t>7.3.-42</t>
  </si>
  <si>
    <t>7.3.-43</t>
  </si>
  <si>
    <t>Kanalizācija K2</t>
  </si>
  <si>
    <t>7.4.-1</t>
  </si>
  <si>
    <t>7.4.-2</t>
  </si>
  <si>
    <t>7.4.-3</t>
  </si>
  <si>
    <t>PVC D200 T8 kanalizācijas cauruļu izbūve tranšejā</t>
  </si>
  <si>
    <t xml:space="preserve">Tranšejas sagatavošana, atrakšana, smilts pamatnes blietēšana, aizbēršana, h=1-1,5 m </t>
  </si>
  <si>
    <t>STORM N lietus ūdens gūlija 200/400/R40K  ar 40t četrkantīgu čuguna rāmi un nosēddaļu</t>
  </si>
  <si>
    <t>Esošās linolēja, parketa un koka grīdas seguma demontāža, iesk. pamatni</t>
  </si>
  <si>
    <t>Smilts pamatnes b~200mm izveidošana</t>
  </si>
  <si>
    <t>Pāreja 200x200/200x100 montāža</t>
  </si>
  <si>
    <t>Pāreja 200x200/200x150 montāža</t>
  </si>
  <si>
    <t>Pāreja 250x200/250x150 montāža</t>
  </si>
  <si>
    <t>Pāreja 250x200/200x150 montāža</t>
  </si>
  <si>
    <t>Pāreja 200x200/200x250 montāža</t>
  </si>
  <si>
    <t>Pāreja 200x200/250x200 montāža</t>
  </si>
  <si>
    <t>Pāreja 250x250/200x100 montāža</t>
  </si>
  <si>
    <t>Pāreja 250x250/200x200 montāža</t>
  </si>
  <si>
    <t>Pāreja 200x200/300x200 montāža</t>
  </si>
  <si>
    <t>Pāreja 300x200/250x150 montāža</t>
  </si>
  <si>
    <t>Pāreja 200x250/200x300 montāža</t>
  </si>
  <si>
    <t>Pāreja 250x250/300x250 montāža</t>
  </si>
  <si>
    <t>Pāreja 300x300/300x250 montāža</t>
  </si>
  <si>
    <t>Pāreja 300x300/250x150 montāža</t>
  </si>
  <si>
    <t>Pāreja 300x300/200x250 montāža</t>
  </si>
  <si>
    <t>Pāreja 300x300/250x250 montāža</t>
  </si>
  <si>
    <t>Pāreja 200x200/400x200 montāža</t>
  </si>
  <si>
    <t>Pāreja 250x200/400x200 montāža</t>
  </si>
  <si>
    <t>Pāreja 250x250/400x200 montāža</t>
  </si>
  <si>
    <t>Pāreja 200x400/400x200 montāža</t>
  </si>
  <si>
    <t>Pāreja 400x250/400x200 montāža</t>
  </si>
  <si>
    <t>Pāreja 400x400/200x400 montāža</t>
  </si>
  <si>
    <t>Pāreja 400x400/400x200 montāža</t>
  </si>
  <si>
    <t>Pāreja 400x300/200x200 montāža</t>
  </si>
  <si>
    <t>Pāreja 400x400/300x400 montāža</t>
  </si>
  <si>
    <t>Pāreja 400x400/400x300 montāža</t>
  </si>
  <si>
    <t>Pāreja 400x400/400x500 montāža</t>
  </si>
  <si>
    <t>Pāreja 500x500/400x400 montāža</t>
  </si>
  <si>
    <t>Pāreja 300x300/300x600 montāža</t>
  </si>
  <si>
    <t>Pāreja 500x600/400x500 montāža</t>
  </si>
  <si>
    <t>Pāreja 500x500/600x500 montāža</t>
  </si>
  <si>
    <t>Pāreja 600x500/500x500 montāža</t>
  </si>
  <si>
    <t>Pāreja 600x600/500x600 montāža</t>
  </si>
  <si>
    <t>Pāreja 600x600/600x500 montāža</t>
  </si>
  <si>
    <t>Pāreja 500x500/500x800 montāža</t>
  </si>
  <si>
    <t>Pāreja 600x600/800x600 montāža</t>
  </si>
  <si>
    <t>Pāreja 600x800/800x600 montāža</t>
  </si>
  <si>
    <t>Pāreja 1800x800/800x600 montāža</t>
  </si>
  <si>
    <t>Pāreja 1800x1000/1800x800 montāža</t>
  </si>
  <si>
    <t>Pāreja 200x200/100 montāža</t>
  </si>
  <si>
    <t>Pāreja 200x200/200 montāža</t>
  </si>
  <si>
    <t>Pāreja 200x250/160 montāža</t>
  </si>
  <si>
    <t>Pāreja 250x200/200 montāža</t>
  </si>
  <si>
    <t>Pāreja 300x300/200 montāža</t>
  </si>
  <si>
    <t>Pāreja 400x200/125 montāža</t>
  </si>
  <si>
    <t>Pāreja 400x200/200 montāža</t>
  </si>
  <si>
    <t>Pāreja 400x250/250 montāža</t>
  </si>
  <si>
    <t>Gala vāks 200x100 montāža</t>
  </si>
  <si>
    <t>Gala vāks 200x115 montāža</t>
  </si>
  <si>
    <t>Gala vāks 200x20 montāža</t>
  </si>
  <si>
    <t>Gala vāks 250x150 montāža</t>
  </si>
  <si>
    <t>Gala vāks 250x200 montāža</t>
  </si>
  <si>
    <t>Gala vāks 250x250 montāža</t>
  </si>
  <si>
    <t>Gala vāks 300x200 montāža</t>
  </si>
  <si>
    <t>Āra reste 1800x1000 montāža</t>
  </si>
  <si>
    <t>Pieplūdes metāla difuzori D200 montāža</t>
  </si>
  <si>
    <t>Pieplūdes metāla difuzori D160 montāža</t>
  </si>
  <si>
    <t>Pieplūdes metāla difuzori D125 montāža</t>
  </si>
  <si>
    <t>Pieplūdes metāla difuzori D100 montāža</t>
  </si>
  <si>
    <t>Nosūces metāla difuzori D200 montāža</t>
  </si>
  <si>
    <t>Nosūces metāla difuzori D160 montāža</t>
  </si>
  <si>
    <t>Nosūces metāla difuzori D125 montāža</t>
  </si>
  <si>
    <t>2.4.-7</t>
  </si>
  <si>
    <t>2.4.-8</t>
  </si>
  <si>
    <t>2.4.-9</t>
  </si>
  <si>
    <t>2.4.-10</t>
  </si>
  <si>
    <t>Horizontālās ūdens teknes montāža</t>
  </si>
  <si>
    <t>Vertikālās ūdens notekas montāža</t>
  </si>
  <si>
    <t>Lejasgalu montāža</t>
  </si>
  <si>
    <t>Konektoru montāža</t>
  </si>
  <si>
    <t>Putupolistirola EPS-150, b-100mm ieklāšana (1.stāvs)</t>
  </si>
  <si>
    <t>Nosūces metāla difuzori D100 montāža</t>
  </si>
  <si>
    <t>Regulēšanas vārsts 800x600 montāža</t>
  </si>
  <si>
    <t>Regulēšanas vārsts D250 montāža</t>
  </si>
  <si>
    <t>Regulēšanas vārsts D200 montāža</t>
  </si>
  <si>
    <t>Regulēšanas vārsts D160 montāža</t>
  </si>
  <si>
    <t>Regulēšanas vārsts D125 montāža</t>
  </si>
  <si>
    <t>Regulēšanas vārsts D100 montāža</t>
  </si>
  <si>
    <t>Jumta seguma, latojuma un spāru demontāža vedināšanas agregāta uzstādīšanai</t>
  </si>
  <si>
    <t>Spāres, latojuma un jumta seguma atjaunošana</t>
  </si>
  <si>
    <t>Metāla siju U22 montāža</t>
  </si>
  <si>
    <t>Kanāla ventilātors, gaisa ražība 1596 m3/h montāža</t>
  </si>
  <si>
    <t>Virtuves tvaika nosūcējs 1800x1800, ar tauku filtriem montāža</t>
  </si>
  <si>
    <t>Virtuves tvaika nosūcējs 900x1000, ar tauku filtriem montāža</t>
  </si>
  <si>
    <t>Klusinātājs ar blīvējumu 800x600, l=0,9m montāža</t>
  </si>
  <si>
    <t>Gaisvadu stiprinājumi </t>
  </si>
  <si>
    <t>Siltumizolācija</t>
  </si>
  <si>
    <t>obj</t>
  </si>
  <si>
    <t>Gaisa sagatavošanas agregāta  ieregulēšana</t>
  </si>
  <si>
    <t>Lokāla tāme Nr. 10</t>
  </si>
  <si>
    <t>10.1.-1</t>
  </si>
  <si>
    <t>10.1.-2</t>
  </si>
  <si>
    <t>10.1.-3</t>
  </si>
  <si>
    <t>10.1.-4</t>
  </si>
  <si>
    <t>10.1.-5</t>
  </si>
  <si>
    <t>10.1.-6</t>
  </si>
  <si>
    <t>10.1.-7</t>
  </si>
  <si>
    <t>10.1.-8</t>
  </si>
  <si>
    <t>10.1.-9</t>
  </si>
  <si>
    <t>10.1.-10</t>
  </si>
  <si>
    <t>10.1.-11</t>
  </si>
  <si>
    <r>
      <t xml:space="preserve">Objekta nosaukums: </t>
    </r>
    <r>
      <rPr>
        <b/>
        <sz val="10"/>
        <rFont val="Arial"/>
        <family val="2"/>
      </rPr>
      <t>Pirmskolas izglītības iestādes rekonstrukcija par pansionātu</t>
    </r>
  </si>
  <si>
    <t>IEKŠĒJAIS ŪDENSVADS UN KANALIZĀCIJA</t>
  </si>
  <si>
    <t>APKURES SISTĒMAS REKONSTRUKCIJA</t>
  </si>
  <si>
    <t>Karstā ūdens recirkulācijas sūknis WILO Star-Z 20/4-3</t>
  </si>
  <si>
    <t>Mūra sienu demontāža</t>
  </si>
  <si>
    <t>Ailu paplašināšana un izveidošana, iesk. ventkanāla caurulēm mūra sienā</t>
  </si>
  <si>
    <t>Flīžu seguma demontāža sienām</t>
  </si>
  <si>
    <t>1.2.-13</t>
  </si>
  <si>
    <t>Vēdināšanas logu aizšuvuma demontāža</t>
  </si>
  <si>
    <t>1.8.-2</t>
  </si>
  <si>
    <t>1.8.-3</t>
  </si>
  <si>
    <t>1.8.-4</t>
  </si>
  <si>
    <t>1.8.-5</t>
  </si>
  <si>
    <t>1.8.-6</t>
  </si>
  <si>
    <t>1.8.-7</t>
  </si>
  <si>
    <t>Šķembu pamatnes b-150mm izveidošana</t>
  </si>
  <si>
    <t>Betona lieveņa virsmas apdare ar dekoratīvo apmetumu, iesk. krāsošanu 2x</t>
  </si>
  <si>
    <t>Jaunas ugunsdrošas, siltinātas bēniņu lūkas uzstādīšana, iesk. izbūdamas kāpnes (FAKRO LSF-300 vai analogs)</t>
  </si>
  <si>
    <t>5.2.-3</t>
  </si>
  <si>
    <t>Centrālās ķieģeļu sienas posma demontāža</t>
  </si>
  <si>
    <t>Jumta krēsla posma demontāža</t>
  </si>
  <si>
    <t>Jumta krēsla posma atjaunošana, iesk. pretuguns aizsardzību</t>
  </si>
  <si>
    <t>Bēniņu lūkas demontāža</t>
  </si>
  <si>
    <t>Koka pārējas laipas izveide</t>
  </si>
  <si>
    <t>Ieejas lieveņi</t>
  </si>
  <si>
    <t>1.9.-2</t>
  </si>
  <si>
    <t>1.9.-3</t>
  </si>
  <si>
    <t>1.9.-4</t>
  </si>
  <si>
    <t>1.9.-5</t>
  </si>
  <si>
    <t>1.9.-6</t>
  </si>
  <si>
    <t>1.9.-7</t>
  </si>
  <si>
    <t>1.9.-8</t>
  </si>
  <si>
    <t>1.9.-9</t>
  </si>
  <si>
    <t>Asfaltbetona seguma demontāža</t>
  </si>
  <si>
    <t>Grunts izstrāde ieejas lievenim</t>
  </si>
  <si>
    <t>Betona lieveņu demontāža</t>
  </si>
  <si>
    <t>Stiegrota (AIII ø10) betona B20 konstrukcija lievenim</t>
  </si>
  <si>
    <t>Metāla margu uzstādīšana, iesk. krāsošanu 2x</t>
  </si>
  <si>
    <t>Kājslauķu ieklāšana</t>
  </si>
  <si>
    <t>Koka žaluzijas uzstādīšana vēdināšanas logiem</t>
  </si>
  <si>
    <t>1.3.-13</t>
  </si>
  <si>
    <t>1.3.-14</t>
  </si>
  <si>
    <t>Šahtas iekšpuses sienu virsmas apmetums</t>
  </si>
  <si>
    <t>Cirkulācijas sūknis Magna1 40-120F montāža</t>
  </si>
  <si>
    <t>Ailas samazināšana ar ķieģeļu mūri</t>
  </si>
  <si>
    <t>Stiegrotas kieģeļu sienas mūrēšana b-120mm</t>
  </si>
  <si>
    <r>
      <t xml:space="preserve">Gāzbetona pārsedzes </t>
    </r>
    <r>
      <rPr>
        <b/>
        <sz val="10"/>
        <rFont val="Arial Baltic"/>
        <family val="0"/>
      </rPr>
      <t>250x200x1600</t>
    </r>
    <r>
      <rPr>
        <sz val="10"/>
        <rFont val="Arial Baltic"/>
        <family val="0"/>
      </rPr>
      <t xml:space="preserve"> montāža jaunajā sienā </t>
    </r>
  </si>
  <si>
    <r>
      <t xml:space="preserve">Gāzbetona pārsedzes </t>
    </r>
    <r>
      <rPr>
        <b/>
        <sz val="10"/>
        <rFont val="Arial Baltic"/>
        <family val="0"/>
      </rPr>
      <t>250x200x2000</t>
    </r>
    <r>
      <rPr>
        <sz val="10"/>
        <rFont val="Arial Baltic"/>
        <family val="0"/>
      </rPr>
      <t xml:space="preserve"> montāža jaunajā sienā </t>
    </r>
  </si>
  <si>
    <r>
      <t>Metāla karkasa starpsienas (W112) b-150mm ar vates (</t>
    </r>
    <r>
      <rPr>
        <sz val="10"/>
        <rFont val="GreekC"/>
        <family val="0"/>
      </rPr>
      <t>l</t>
    </r>
    <r>
      <rPr>
        <sz val="10"/>
        <rFont val="Arial Baltic"/>
        <family val="2"/>
      </rPr>
      <t>-0,036W/mK) pildījumu b-75mm un dubulto abpusējo ģipškartona lokšņu (GKB) apšuvumu</t>
    </r>
  </si>
  <si>
    <t>Pārsegums</t>
  </si>
  <si>
    <t>Metāla konstrukcijas montāža ventkanāliem sienā</t>
  </si>
  <si>
    <t>Griestu virsmas gruntēšana, špaktelēšan</t>
  </si>
  <si>
    <t>Stiegrota betona pamatnes ieklāšana b-80mm, stiegras Bp-I ø3, s-200x200 (1.stāvs)</t>
  </si>
  <si>
    <t>Stiegrota betona pamatnes ieklāšana b-50mm, stiegras Bp-I ø3, s-200x200 (2. un 3.stāvs)</t>
  </si>
  <si>
    <t>Skaņas izolācijas PAROX SSB 2t ieklāšana b-50mm (2. un 3.stāvs)</t>
  </si>
  <si>
    <t>Koka stiklotas durvis ar malējo stiklojumu</t>
  </si>
  <si>
    <t>Stiklotās koka durvis stiklotā vitrīnā</t>
  </si>
  <si>
    <t>Betona pamatnes izlīdzināšana ar grīdas izlīdinošo sastāvu SAKRET BAM b~10mm</t>
  </si>
  <si>
    <t>1.10.-1</t>
  </si>
  <si>
    <t>1.10.-2</t>
  </si>
  <si>
    <t>1.10.-3</t>
  </si>
  <si>
    <t>1.10.-4</t>
  </si>
  <si>
    <t>1.10.-5</t>
  </si>
  <si>
    <t>1.10.-6</t>
  </si>
  <si>
    <t>1.10.-7</t>
  </si>
  <si>
    <t>1.10.-8</t>
  </si>
  <si>
    <t>1.10.-9</t>
  </si>
  <si>
    <t>Bēniņi</t>
  </si>
  <si>
    <t>1.9.-1</t>
  </si>
  <si>
    <t>1.7.-5</t>
  </si>
  <si>
    <t>1.7.-6</t>
  </si>
  <si>
    <t>1.7.-7</t>
  </si>
  <si>
    <t>Elektroinstalācija</t>
  </si>
  <si>
    <t xml:space="preserve">2014.gada     "          " </t>
  </si>
  <si>
    <t>Daudzums</t>
  </si>
  <si>
    <t>Darba nosaukums</t>
  </si>
  <si>
    <t>Nr.p.k.</t>
  </si>
  <si>
    <t>Vienības izmaksas</t>
  </si>
  <si>
    <t>laika norma (c/h)</t>
  </si>
  <si>
    <t>Mērvienība</t>
  </si>
  <si>
    <t>Kopā uz visu apjomu</t>
  </si>
  <si>
    <t>Darbietilpība (c/h)</t>
  </si>
  <si>
    <t>Tāmes izmaksas:</t>
  </si>
  <si>
    <t>Kopā:</t>
  </si>
  <si>
    <t>KOPĀ:</t>
  </si>
  <si>
    <t>Kopējā darbietilpībs, c/h</t>
  </si>
  <si>
    <t>Daba veids vai konstruktīvā elementa nosaukums</t>
  </si>
  <si>
    <t>Tai skaitā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</si>
  <si>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</si>
  <si>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</si>
  <si>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</si>
  <si>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</si>
  <si>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</si>
  <si>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</si>
  <si>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1.</t>
  </si>
  <si>
    <t xml:space="preserve">Kopā : </t>
  </si>
  <si>
    <t>Finanšu rezerve neparedzētiem darbiem - 3%</t>
  </si>
  <si>
    <t>PVN 21%</t>
  </si>
  <si>
    <t>Iekārtu,materiālu,izstrādājumu nosaukums un tehniskais raksturojums</t>
  </si>
  <si>
    <t>Iekārtu, materiālu, izstrādājumu marka, tips</t>
  </si>
  <si>
    <t>gab</t>
  </si>
  <si>
    <t>Sagatavošanas darbi</t>
  </si>
  <si>
    <t>Objekta lielformāta informatīvais stends</t>
  </si>
  <si>
    <t>Mobilā žoga uzstādīšana, īre</t>
  </si>
  <si>
    <t>obj.</t>
  </si>
  <si>
    <t>Biotualetes piegāde, īre</t>
  </si>
  <si>
    <t>Dzīvojamā moduļa piegāde, īre</t>
  </si>
  <si>
    <t>Instrumentu moduļa piegāde, īre</t>
  </si>
  <si>
    <t>Pagaidu elektropieslēgums</t>
  </si>
  <si>
    <t>Pagaidu ūdensapgāde</t>
  </si>
  <si>
    <t>Demontāžas darbi</t>
  </si>
  <si>
    <t>Lokālā tāme Nr. 1</t>
  </si>
  <si>
    <t>Darba devēja sociālais nodoklis 23,59%</t>
  </si>
  <si>
    <t>1.1.-1</t>
  </si>
  <si>
    <t>1.1.-2</t>
  </si>
  <si>
    <t>1.1.-3</t>
  </si>
  <si>
    <t>1.1.-4</t>
  </si>
  <si>
    <t>1.1.-5</t>
  </si>
  <si>
    <t>1.1.-6</t>
  </si>
  <si>
    <t>1.1.-7</t>
  </si>
  <si>
    <t>1.2.-1</t>
  </si>
  <si>
    <t>m2</t>
  </si>
  <si>
    <t>m3</t>
  </si>
  <si>
    <t>Apmetuma nodauzīšana vietām</t>
  </si>
  <si>
    <t>Esošo sienu tīrīšana</t>
  </si>
  <si>
    <t>Griestu pašuvuma demontāža</t>
  </si>
  <si>
    <t>Būvgružu izvākšana, utilizācija</t>
  </si>
  <si>
    <t>1.2.-2</t>
  </si>
  <si>
    <t>1.2.-3</t>
  </si>
  <si>
    <t>1.2.-4</t>
  </si>
  <si>
    <t>1.2.-5</t>
  </si>
  <si>
    <t>1.2.-6</t>
  </si>
  <si>
    <t>1.2.-7</t>
  </si>
  <si>
    <t>1.2.-8</t>
  </si>
  <si>
    <t>1.2.-9</t>
  </si>
  <si>
    <t>1.2.-10</t>
  </si>
  <si>
    <t>1.2.-11</t>
  </si>
  <si>
    <t>1.2.-12</t>
  </si>
  <si>
    <t>Lifta šahta</t>
  </si>
  <si>
    <t>Grunts izstrāde, roku darbs</t>
  </si>
  <si>
    <t>Grunts atpakaļaizbēšana</t>
  </si>
  <si>
    <t>Pamatu stiegrošana</t>
  </si>
  <si>
    <t>kg</t>
  </si>
  <si>
    <t>Horizontālās hidroizolācijas izveide - 2 kārtas ruberoīda bituma mastikā</t>
  </si>
  <si>
    <t>1.3.-1</t>
  </si>
  <si>
    <t>1.3.-2</t>
  </si>
  <si>
    <t>1.3.-3</t>
  </si>
  <si>
    <t>1.3.-4</t>
  </si>
  <si>
    <t>1.3.-5</t>
  </si>
  <si>
    <t>1.3.-6</t>
  </si>
  <si>
    <t>Sienas</t>
  </si>
  <si>
    <t>1.4.-1</t>
  </si>
  <si>
    <t>Sienu virsmas apmetums, apmetuma remonts</t>
  </si>
  <si>
    <t>Sienu gruntēšana, špaktelēšana</t>
  </si>
  <si>
    <t>Sienu gruntēšana, krāsošana 2x - mitrumizturīgā, antibakteriāla krāsā "Luja" vai analoga</t>
  </si>
  <si>
    <t>1.4.-2</t>
  </si>
  <si>
    <t>1.4.-3</t>
  </si>
  <si>
    <t>1.4.-4</t>
  </si>
  <si>
    <t>1.5.-1</t>
  </si>
  <si>
    <t>Griestu pašuvums ar ģipškartona loksnēm pa karkasu</t>
  </si>
  <si>
    <t>1.5.-2</t>
  </si>
  <si>
    <t>1.5.-3</t>
  </si>
  <si>
    <t>1.5.-4</t>
  </si>
  <si>
    <t>1.5.-5</t>
  </si>
  <si>
    <t>1.5.-6</t>
  </si>
  <si>
    <t>Grīda</t>
  </si>
  <si>
    <t>Hidroizolācijas ieklāšana - plēve 0,2mm virs šķembām (1.stāvs)</t>
  </si>
  <si>
    <t>m</t>
  </si>
  <si>
    <t>Šķembu pamatne b-100mm</t>
  </si>
  <si>
    <t xml:space="preserve">Ziežama hidroizolācija sanmezglos </t>
  </si>
  <si>
    <t xml:space="preserve">Koka grīdlistes (h-120mm) montāža </t>
  </si>
  <si>
    <t>1.6.-1</t>
  </si>
  <si>
    <t>1.6.-2</t>
  </si>
  <si>
    <t>1.6.-3</t>
  </si>
  <si>
    <t>1.6.-4</t>
  </si>
  <si>
    <t>1.6.-5</t>
  </si>
  <si>
    <t>1.6.-6</t>
  </si>
  <si>
    <t>1.6.-7</t>
  </si>
  <si>
    <t>1.6.-8</t>
  </si>
  <si>
    <t>1.6.-9</t>
  </si>
  <si>
    <t>1.6.-10</t>
  </si>
  <si>
    <t>1.6.-11</t>
  </si>
  <si>
    <t>Griestu virsmas gruntēšana, krāsošana 2x - mitrumizturīgā, antibakteriāla krāsā "Luja" vai analogs</t>
  </si>
  <si>
    <t>Ailas</t>
  </si>
  <si>
    <t>1.7.-1</t>
  </si>
  <si>
    <t>1.7.-2</t>
  </si>
  <si>
    <t>1.7.-3</t>
  </si>
  <si>
    <t>1.7.-4</t>
  </si>
  <si>
    <t>Dažādi darbi</t>
  </si>
  <si>
    <t>kmpl</t>
  </si>
  <si>
    <t>Invalīdu nolaižamais rokturis pie poda</t>
  </si>
  <si>
    <t>Rokturis podam pie sienas</t>
  </si>
  <si>
    <t>Rokturis duršai pie sienas</t>
  </si>
  <si>
    <t>Rokturis vannai pie sienas</t>
  </si>
  <si>
    <t>Abrazīva, spilgta lenta uz pakāpieniem</t>
  </si>
  <si>
    <t>Informatīvas taktilās zīmes uzstādīšana (informatīvais stends un 10 zīmes)</t>
  </si>
  <si>
    <t>Ieliekamai sēdeklis vannai</t>
  </si>
  <si>
    <t>1.8.-1</t>
  </si>
  <si>
    <t>Lokālā tāme Nr. 2</t>
  </si>
  <si>
    <t>TERITORIJAS LABIEKĀRTOŠANAS DARBI</t>
  </si>
  <si>
    <t>Labiekārtošana</t>
  </si>
  <si>
    <t>2.1.-1</t>
  </si>
  <si>
    <t>2.1.-2</t>
  </si>
  <si>
    <t>2.1.-3</t>
  </si>
  <si>
    <t>Zemes darbi</t>
  </si>
  <si>
    <t>Augsnes virskārtas nostumšana pārvietojot rezervē, iesk. laukumus</t>
  </si>
  <si>
    <t>Grunts izstrāde pamatiem (roku darbs)</t>
  </si>
  <si>
    <t>Grunts atpakaļaizbēršana (roku darbs)</t>
  </si>
  <si>
    <t>Pabetonējums B3,5 zem pamatiem, b-100mm</t>
  </si>
  <si>
    <t>Monolītā betona B15 lentveida pamati</t>
  </si>
  <si>
    <t>Horizontālā hidroizolācija - 2 kārtas ruberoīda bituma mastikā</t>
  </si>
  <si>
    <t>Evelēta koka karkasa izbūve ārsienām (iesk. antiseptizēšanu)</t>
  </si>
  <si>
    <t>Fasādes apšuvums ar laminēto saplāksni "Riga Smooth Mesh" b-21mm (brūns)</t>
  </si>
  <si>
    <t>Apdares dēļu 25x120mm uzstādīšana fasādē</t>
  </si>
  <si>
    <t>Koka solu montāža</t>
  </si>
  <si>
    <t>Ēvelēta koka dēļu 50x75 margas montāža, iesk. krāsošanu</t>
  </si>
  <si>
    <t>Evelēta koka nesošās jumta konstrukcijas montāža (iesk. antiseptizēšanu)</t>
  </si>
  <si>
    <t>Antikondensāta plēves ieklāšana, iesk. fiksejošo latu</t>
  </si>
  <si>
    <t>Latojuma 32x100mm ieklāšana</t>
  </si>
  <si>
    <t>Dzegas elementu montāža</t>
  </si>
  <si>
    <t>Pamati</t>
  </si>
  <si>
    <t>Koka karkasa izbūve</t>
  </si>
  <si>
    <t>Jumta konstrukcijas izbūve</t>
  </si>
  <si>
    <t>Grīdas izveide</t>
  </si>
  <si>
    <t>Šķembu pamatnes izveide b-100mm</t>
  </si>
  <si>
    <t>Stiegrota betona pamatne b-80mm</t>
  </si>
  <si>
    <t>Hidroizolācijas zem lāgām</t>
  </si>
  <si>
    <t>Koka lāgu 75x75mm montāža (L-25,40m), iesk. antiseptizēšanu</t>
  </si>
  <si>
    <t>Terases dēļu b-29mm klāja ieklāšana</t>
  </si>
  <si>
    <t>Grīdlīstes montāža</t>
  </si>
  <si>
    <t>Koka logu bloku montāža</t>
  </si>
  <si>
    <t>Ārējo skārda palodžu montāža</t>
  </si>
  <si>
    <t>2.2.-1</t>
  </si>
  <si>
    <t>2.2.-2</t>
  </si>
  <si>
    <t>2.2.-3</t>
  </si>
  <si>
    <t>2.2.-4</t>
  </si>
  <si>
    <t>2.3.-1</t>
  </si>
  <si>
    <t>2.3.-2</t>
  </si>
  <si>
    <t>2.3.-3</t>
  </si>
  <si>
    <t>2.4.-1</t>
  </si>
  <si>
    <t>2.4.-2</t>
  </si>
  <si>
    <t>2.4.-3</t>
  </si>
  <si>
    <t>2.4.-4</t>
  </si>
  <si>
    <t>2.4.-5</t>
  </si>
  <si>
    <t>2.4.-6</t>
  </si>
  <si>
    <t>Koka jumta nesošo konstrukciju montāža</t>
  </si>
  <si>
    <t>Koka durvju bloku montāža ar slēdzeni</t>
  </si>
  <si>
    <t>Betonēta apmale b-100mm ap ēku pa šķembu pamatni b-100mm</t>
  </si>
  <si>
    <t>2.5.-1</t>
  </si>
  <si>
    <t>Trotuāra apmales "Bord 100x200x70" montāža pa betona pamatni</t>
  </si>
  <si>
    <t>2.5.-2</t>
  </si>
  <si>
    <t>2.6.-1</t>
  </si>
  <si>
    <t>Logus noklāt ar koka aizsardzības līdzekli</t>
  </si>
  <si>
    <t>Koka lāgu 75x75mm montāža (L-50,80m), iesk. antiseptizēšanu</t>
  </si>
  <si>
    <t>2.6.-2</t>
  </si>
  <si>
    <t>2.7.-1</t>
  </si>
  <si>
    <t>Demontāža</t>
  </si>
  <si>
    <t>Lokālā tāme Nr. 3</t>
  </si>
  <si>
    <t>3.1.-1</t>
  </si>
  <si>
    <t>3.1.-2</t>
  </si>
  <si>
    <t>3.1.-3</t>
  </si>
  <si>
    <t>3.2.-1</t>
  </si>
  <si>
    <t>3.2.-2</t>
  </si>
  <si>
    <t>3.2.-3</t>
  </si>
  <si>
    <t>3.2.-4</t>
  </si>
  <si>
    <t>3.3.-1</t>
  </si>
  <si>
    <t>3.3.-2</t>
  </si>
  <si>
    <t>3.3.-3</t>
  </si>
  <si>
    <t>3.3.-4</t>
  </si>
  <si>
    <t>3.3.-5</t>
  </si>
  <si>
    <t>3.3.-6</t>
  </si>
  <si>
    <t>3.4.-1</t>
  </si>
  <si>
    <t>3.4.-2</t>
  </si>
  <si>
    <t>3.4.-3</t>
  </si>
  <si>
    <t>3.4.-4</t>
  </si>
  <si>
    <t>3.4.-5</t>
  </si>
  <si>
    <t>3.4.-6</t>
  </si>
  <si>
    <t>3.4.-7</t>
  </si>
  <si>
    <t>3.5.-1</t>
  </si>
  <si>
    <t>3.5.-2</t>
  </si>
  <si>
    <t>3.5.-3</t>
  </si>
  <si>
    <t>3.5.-4</t>
  </si>
  <si>
    <t>3.5.-5</t>
  </si>
  <si>
    <t>3.5.-6</t>
  </si>
  <si>
    <t>3.5.-7</t>
  </si>
  <si>
    <t>3.6.-1</t>
  </si>
  <si>
    <t>3.6.-2</t>
  </si>
  <si>
    <t>3.6.-3</t>
  </si>
  <si>
    <t>3.7.-1</t>
  </si>
  <si>
    <t>Lokālā tāme Nr. 4</t>
  </si>
  <si>
    <t>4.1.-1</t>
  </si>
  <si>
    <t>4.1.-2</t>
  </si>
  <si>
    <t>4.1.-3</t>
  </si>
  <si>
    <t>4.2.-1</t>
  </si>
  <si>
    <t>4.2.-2</t>
  </si>
  <si>
    <t>4.2.-3</t>
  </si>
  <si>
    <t>4.2.-4</t>
  </si>
  <si>
    <t>4.3.-1</t>
  </si>
  <si>
    <t>4.3.-2</t>
  </si>
  <si>
    <t>4.3.-3</t>
  </si>
  <si>
    <t>4.3.-4</t>
  </si>
  <si>
    <t>4.3.-5</t>
  </si>
  <si>
    <t>4.3.-6</t>
  </si>
  <si>
    <t>4.4.-1</t>
  </si>
  <si>
    <t>4.4.-2</t>
  </si>
  <si>
    <t>4.4.-3</t>
  </si>
  <si>
    <t>4.4.-4</t>
  </si>
  <si>
    <t>4.4.-5</t>
  </si>
  <si>
    <t>4.4.-6</t>
  </si>
  <si>
    <t>4.4.-7</t>
  </si>
  <si>
    <t>4.5.-1</t>
  </si>
  <si>
    <t>4.5.-2</t>
  </si>
  <si>
    <t>4.5.-3</t>
  </si>
  <si>
    <t>4.5.-4</t>
  </si>
  <si>
    <t>4.5.-5</t>
  </si>
  <si>
    <t>4.5.-6</t>
  </si>
  <si>
    <t>4.5.-7</t>
  </si>
  <si>
    <t>4.6.-1</t>
  </si>
  <si>
    <t>4.6.-2</t>
  </si>
  <si>
    <t>4.6.-3</t>
  </si>
  <si>
    <t>4.7.-1</t>
  </si>
  <si>
    <t>Lokālā tāme Nr. 5</t>
  </si>
  <si>
    <t>5.1.-1</t>
  </si>
  <si>
    <t>5.1.-2</t>
  </si>
  <si>
    <t>5.1.-3</t>
  </si>
  <si>
    <t>5.2.-1</t>
  </si>
  <si>
    <t>5.3.-1</t>
  </si>
  <si>
    <t>5.4.-1</t>
  </si>
  <si>
    <t>5.4.-2</t>
  </si>
  <si>
    <t>5.4.-3</t>
  </si>
  <si>
    <t>5.4.-4</t>
  </si>
  <si>
    <t>5.4.-5</t>
  </si>
  <si>
    <t>Apdare</t>
  </si>
  <si>
    <t>5.5.-1</t>
  </si>
  <si>
    <t>5.5.-2</t>
  </si>
  <si>
    <t>5.5.-3</t>
  </si>
  <si>
    <t>5.6.-1</t>
  </si>
  <si>
    <t>Būvgružiu izvākšana, utilizācija</t>
  </si>
  <si>
    <t>Ieejas mezgla atbalstsienas remonts</t>
  </si>
  <si>
    <t>5.4.-6</t>
  </si>
  <si>
    <t>5.4.-7</t>
  </si>
  <si>
    <t>5.4.-8</t>
  </si>
  <si>
    <t>5.4.-9</t>
  </si>
  <si>
    <t>5.2.-2</t>
  </si>
  <si>
    <t>Lokālā tāme Nr. 6</t>
  </si>
  <si>
    <t>6.1.-1</t>
  </si>
  <si>
    <t>6.1.-2</t>
  </si>
  <si>
    <t>6.1.-3</t>
  </si>
  <si>
    <t>6.2.-2</t>
  </si>
  <si>
    <t>6.2.-3</t>
  </si>
  <si>
    <t>6.2.-4</t>
  </si>
  <si>
    <t>6.2.-5</t>
  </si>
  <si>
    <t>6.2.-6</t>
  </si>
  <si>
    <t>6.2.-7</t>
  </si>
  <si>
    <t>6.2.-8</t>
  </si>
  <si>
    <t xml:space="preserve">Tāme sastādīta 2014.gada </t>
  </si>
  <si>
    <t xml:space="preserve">Sastādīja:                                 </t>
  </si>
  <si>
    <t xml:space="preserve">Sertifikāta Nr. </t>
  </si>
  <si>
    <t>Virsizdevumi __%</t>
  </si>
  <si>
    <t>Peļņa __%</t>
  </si>
  <si>
    <t>Kopsavilkuma aprēķini pa darbu vai konstruktīvo elementu veidiem</t>
  </si>
  <si>
    <t>Iepirkuma procedūra "Pirmsskolas izglītības iestādes ēkas rekonstrukcija par pansionātu", identifikācijas numurs MNP2014/39</t>
  </si>
  <si>
    <r>
      <t xml:space="preserve">Par kopējo summu, </t>
    </r>
    <r>
      <rPr>
        <i/>
        <sz val="10"/>
        <rFont val="Arial"/>
        <family val="2"/>
      </rPr>
      <t>euro</t>
    </r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</si>
  <si>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</si>
  <si>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</si>
  <si>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</si>
  <si>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</si>
  <si>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Objekta izmaksas (</t>
    </r>
    <r>
      <rPr>
        <i/>
        <sz val="10"/>
        <rFont val="Arial"/>
        <family val="2"/>
      </rPr>
      <t>euro)</t>
    </r>
  </si>
  <si>
    <t>Tāmes Nr.p.k.</t>
  </si>
  <si>
    <t>t.sk. darba aizsardzība</t>
  </si>
  <si>
    <t>Pavisam kopā:</t>
  </si>
  <si>
    <t>Sastādīja</t>
  </si>
  <si>
    <t>Pārbaudīja</t>
  </si>
  <si>
    <t>(paraksts un tā atšifrējums, datums)</t>
  </si>
  <si>
    <t>Sertifikāta Nr.</t>
  </si>
  <si>
    <t>Kods</t>
  </si>
  <si>
    <t>Materiālu, grunts apmaiņas un būvgružu transporta izdevumi …%</t>
  </si>
  <si>
    <t>Tiešās izmaksas kopā:</t>
  </si>
  <si>
    <t>Kopā</t>
  </si>
  <si>
    <t>euro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</si>
  <si>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/c.h)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</si>
  <si>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</si>
  <si>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</si>
  <si>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</si>
  <si>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kopā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</si>
  <si>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</si>
  <si>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r>
      <t>Summa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)</t>
    </r>
  </si>
  <si>
    <t>Dēļu noklāšana ar koka aizsardzības līdzekli</t>
  </si>
  <si>
    <t>Lifta 2400x1400mm (celtspēja 1600kg, ātrums 1m/s, pieturu skaits 4) montāža (specifikāciju skatīt paskaidrojuma rakstā). Gar sienām rokturis, nolaižams sēdeklis.</t>
  </si>
  <si>
    <t>Gludas laminētas koka durvis ar augšejo stiklojumu</t>
  </si>
  <si>
    <t>Gludas laminētas koka durvis</t>
  </si>
  <si>
    <t>1.8.-12</t>
  </si>
  <si>
    <t>Ugunsdrošas EI-30, koka pildiņu, stiklotas durvis ar kritošu  slieksni un mehānisku aizvērēju (kāpņu telpā)</t>
  </si>
  <si>
    <r>
      <t xml:space="preserve">Nerusējošā tērauda aizsargleņķa elementu uzstādīšana durvju </t>
    </r>
    <r>
      <rPr>
        <i/>
        <sz val="10"/>
        <rFont val="Arial Baltic"/>
        <family val="0"/>
      </rPr>
      <t>ailām</t>
    </r>
    <r>
      <rPr>
        <sz val="10"/>
        <rFont val="Arial Baltic"/>
        <family val="2"/>
      </rPr>
      <t xml:space="preserve"> (h</t>
    </r>
    <r>
      <rPr>
        <vertAlign val="subscript"/>
        <sz val="10"/>
        <rFont val="Arial Baltic"/>
        <family val="0"/>
      </rPr>
      <t>min</t>
    </r>
    <r>
      <rPr>
        <sz val="10"/>
        <rFont val="Arial Baltic"/>
        <family val="2"/>
      </rPr>
      <t>.=1,20m, L60x60x2mm)</t>
    </r>
  </si>
  <si>
    <t>aila</t>
  </si>
  <si>
    <r>
      <t xml:space="preserve">Nerusējošā tērauda aizsargelementa  (hmin.=1,20m, b-2mm) uzstādīšana durvju </t>
    </r>
    <r>
      <rPr>
        <i/>
        <sz val="10"/>
        <rFont val="Arial Baltic"/>
        <family val="0"/>
      </rPr>
      <t xml:space="preserve">aplodei </t>
    </r>
  </si>
  <si>
    <t>Nerusējošā tērauda aizsargplāksnes h-300mm durvju vērtnes apakšai no abām pusēm</t>
  </si>
  <si>
    <t>vērtne</t>
  </si>
  <si>
    <t>1.8.-13</t>
  </si>
  <si>
    <t>1.8.-14</t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</si>
  <si>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papildus horizontālo rokturi no iekšpuses, iesk. nerusējoša tērauda aizsargelementu durvju vertnē</t>
    </r>
  </si>
  <si>
    <r>
      <t xml:space="preserve">Ugunsdrošas </t>
    </r>
    <r>
      <rPr>
        <sz val="10"/>
        <rFont val="Arial Baltic"/>
        <family val="0"/>
      </rPr>
      <t>EI-30</t>
    </r>
    <r>
      <rPr>
        <sz val="10"/>
        <rFont val="Arial Baltic"/>
        <family val="2"/>
      </rPr>
      <t>, gludas laminētas koka durvis ar augšejo stiklojumu un ar papildus horizontālo rokturi no iekšpuses, iesk. nerusējoša tērauda aizsargelementu durvju vertnē</t>
    </r>
  </si>
  <si>
    <t>Koka rokturs gar sienu koridoros un kāpņu telpās</t>
  </si>
  <si>
    <t>1.11.-12</t>
  </si>
  <si>
    <t>1.11.-13</t>
  </si>
  <si>
    <t>ugunsdzēšamie aparāti (pulvera) 4 kg</t>
  </si>
  <si>
    <t>ugunsdzēšamais aparāts CO2 5 kg (virtuvē)</t>
  </si>
  <si>
    <t>IP Videokamera FD8134V IP, ārtipa (pozīcija ar grozījumiem, kas apstiprināti ar 06.10.2014.iepirkumu komisijas lēmumu)</t>
  </si>
  <si>
    <t>Videokamera HD-HD-8154 IP, iekštipa-koridoros (pozīcija ar grozījumiem, kas apstiprināti ar 06.10.2014.iepirkumu komisijas lēmumu)</t>
  </si>
  <si>
    <t>10.3.-5A</t>
  </si>
  <si>
    <t>UTP5CAT</t>
  </si>
  <si>
    <r>
      <t xml:space="preserve">Datu kabelis videonovērošanai </t>
    </r>
    <r>
      <rPr>
        <sz val="10"/>
        <color indexed="10"/>
        <rFont val="Arial"/>
        <family val="2"/>
      </rPr>
      <t>(pozīcija ar grozījumiem, kas apstiprināti ar 06.10.2014.iepirkumu komisijas lēmumu)</t>
    </r>
  </si>
  <si>
    <t>Datu kabelis videonovērošanai (Jauna pozīcija, kas apstiprināti ar 06.10.2014.iepirkumu komisijas lēmumu)</t>
  </si>
  <si>
    <t>Mūra starpsienu demontāža (pozīcija ar grozījumiem, kas apstiprināti ar 06.10.2014.iepirkumu komisijas lēmumu)</t>
  </si>
  <si>
    <t>Dušas nolaižāmais sēdeklis - min.svars 120 kg (pozīcija ar grozījumiem, kas apstiprināti ar 06.10.2014.iepirkumu komisijas lēmumu)</t>
  </si>
  <si>
    <t>Metāla virtuves izlietne ar malu, ar sifonu, uzstadišana, stiprinot pie sienas, pievienojot kanalizācijai:                                   Izlietne "Lay-ON L50x60S" 500x600 vai analogs - 2 gab.                               Izlietne "Lay-on REV L80x60S"  800x600 vai analogs   -1 gab. (pozīcija ar grozījumiem, kas apstiprināti ar 06.10.2014.iepirkumu komisijas lēmumu)</t>
  </si>
  <si>
    <t>Klozetpoda roku balstu cilvekiem ar ipašām vajadzibām uzstadišana: rokturis podam pie sienas, nolaižams rokturis pie poda. Komplektā divi balsti. (pozīcija ar grozījumiem, kas apstiprināti ar 06.10.2014.iepirkumu komisijas lēmumu)</t>
  </si>
  <si>
    <t>Sanmezglu piederumu uzstādīšana (koml. tualetes papīra turētājs, šķidro ziepju turētājs, dvieļu turētājs pie sienas, neliels dušas plauktiņš pie sienas mazgāšanās līdzekļiem, atkritumu urna – ietilpība 15l, materiāls plastikāts, kustīgs vāks. Spogulis pie izlietnes, izmēri: ne mazāk kā 600x800mm. Stiprinās pie sienas uz distanceriem (distanceru diametrs 40mm). Spogulis ar aizsargplēvi. (pozīcija ar grozījumiem, kas apstiprināti ar 06.10.2014.iepirkumu komisijas lēmumu)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</si>
</sst>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.00\ _-;\-* #,##0.00\ _-;_-* &quot;-&quot;??\ _-;_-@_-"/>
    <numFmt numFmtId="166" formatCode="#,##0.00\ [$€-1]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sz val="10"/>
      <color indexed="16"/>
      <name val="Arial Baltic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name val="LT Arial"/>
      <family val="0"/>
    </font>
    <font>
      <b/>
      <sz val="10"/>
      <name val="Arial Baltic"/>
      <family val="0"/>
    </font>
    <font>
      <b/>
      <i/>
      <sz val="10"/>
      <name val="Arial"/>
      <family val="2"/>
    </font>
    <font>
      <sz val="10"/>
      <name val="GreekC"/>
      <family val="0"/>
    </font>
    <font>
      <vertAlign val="superscript"/>
      <sz val="10"/>
      <name val="Arial"/>
      <family val="2"/>
    </font>
    <font>
      <sz val="9.3"/>
      <name val="Arial"/>
      <family val="2"/>
    </font>
    <font>
      <i/>
      <sz val="10"/>
      <name val="Arial Baltic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1"/>
      <color indexed="8"/>
      <name val="Calibri"/>
      <family val="2"/>
    </font>
    <font>
      <b/>
      <sz val="10"/>
      <color indexed="58"/>
      <name val="Arial Baltic"/>
      <family val="2"/>
    </font>
    <font>
      <b/>
      <i/>
      <sz val="10"/>
      <color indexed="58"/>
      <name val="Arial Baltic"/>
      <family val="0"/>
    </font>
    <font>
      <b/>
      <sz val="10"/>
      <name val="LT Arial"/>
      <family val="0"/>
    </font>
    <font>
      <vertAlign val="superscript"/>
      <sz val="10"/>
      <name val="LT Arial"/>
      <family val="0"/>
    </font>
    <font>
      <vertAlign val="subscript"/>
      <sz val="10"/>
      <name val="Arial Baltic"/>
      <family val="0"/>
    </font>
    <font>
      <sz val="12"/>
      <name val="Times New Roman"/>
      <family val="1"/>
    </font>
    <font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LT Arial"/>
      <family val="0"/>
    </font>
    <font>
      <sz val="10"/>
      <color indexed="10"/>
      <name val="Arial Baltic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LT Arial"/>
      <family val="0"/>
    </font>
    <font>
      <sz val="10"/>
      <color rgb="FFFF0000"/>
      <name val="Arial Baltic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3" borderId="0" applyNumberFormat="0" applyBorder="0" applyAlignment="0" applyProtection="0"/>
    <xf numFmtId="0" fontId="62" fillId="44" borderId="1" applyNumberFormat="0" applyAlignment="0" applyProtection="0"/>
    <xf numFmtId="0" fontId="1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1" fillId="45" borderId="2" applyNumberFormat="0" applyAlignment="0" applyProtection="0"/>
    <xf numFmtId="0" fontId="12" fillId="46" borderId="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7" borderId="1" applyNumberFormat="0" applyAlignment="0" applyProtection="0"/>
    <xf numFmtId="0" fontId="18" fillId="9" borderId="2" applyNumberFormat="0" applyAlignment="0" applyProtection="0"/>
    <xf numFmtId="0" fontId="66" fillId="0" borderId="0" applyNumberFormat="0" applyFill="0" applyBorder="0" applyAlignment="0" applyProtection="0"/>
    <xf numFmtId="0" fontId="67" fillId="4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48" borderId="0" applyNumberFormat="0" applyBorder="0" applyAlignment="0" applyProtection="0"/>
    <xf numFmtId="0" fontId="19" fillId="0" borderId="9" applyNumberFormat="0" applyFill="0" applyAlignment="0" applyProtection="0"/>
    <xf numFmtId="0" fontId="7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 applyNumberFormat="0" applyFill="0" applyBorder="0" applyAlignment="0" applyProtection="0"/>
    <xf numFmtId="0" fontId="0" fillId="51" borderId="10" applyNumberFormat="0" applyFont="0" applyAlignment="0" applyProtection="0"/>
    <xf numFmtId="0" fontId="21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74" fillId="0" borderId="14" applyNumberFormat="0" applyFill="0" applyAlignment="0" applyProtection="0"/>
    <xf numFmtId="0" fontId="75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9" fillId="0" borderId="0" xfId="98" applyFont="1" applyFill="1" applyAlignment="1">
      <alignment vertical="center"/>
      <protection/>
    </xf>
    <xf numFmtId="2" fontId="34" fillId="0" borderId="19" xfId="99" applyNumberFormat="1" applyFont="1" applyFill="1" applyBorder="1" applyAlignment="1">
      <alignment/>
      <protection/>
    </xf>
    <xf numFmtId="2" fontId="34" fillId="0" borderId="19" xfId="99" applyNumberFormat="1" applyFont="1" applyFill="1" applyBorder="1" applyAlignment="1">
      <alignment horizontal="right"/>
      <protection/>
    </xf>
    <xf numFmtId="2" fontId="34" fillId="0" borderId="19" xfId="108" applyNumberFormat="1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39" fillId="0" borderId="19" xfId="0" applyFont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right" vertical="top"/>
    </xf>
    <xf numFmtId="0" fontId="0" fillId="0" borderId="21" xfId="9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0" fillId="0" borderId="22" xfId="87" applyFont="1" applyFill="1" applyBorder="1" applyAlignment="1">
      <alignment wrapText="1"/>
      <protection/>
    </xf>
    <xf numFmtId="0" fontId="0" fillId="0" borderId="19" xfId="87" applyFont="1" applyFill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46" fillId="0" borderId="19" xfId="89" applyFont="1" applyFill="1" applyBorder="1" applyAlignment="1">
      <alignment wrapText="1"/>
      <protection/>
    </xf>
    <xf numFmtId="0" fontId="0" fillId="0" borderId="23" xfId="87" applyFont="1" applyFill="1" applyBorder="1" applyAlignment="1">
      <alignment wrapText="1"/>
      <protection/>
    </xf>
    <xf numFmtId="0" fontId="0" fillId="0" borderId="23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30" fillId="0" borderId="21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39" fillId="0" borderId="19" xfId="0" applyFont="1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 vertical="top"/>
    </xf>
    <xf numFmtId="0" fontId="0" fillId="0" borderId="1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4" fillId="55" borderId="0" xfId="93" applyFont="1" applyFill="1" applyAlignment="1">
      <alignment horizontal="left" vertical="center" wrapText="1"/>
      <protection/>
    </xf>
    <xf numFmtId="0" fontId="54" fillId="55" borderId="0" xfId="93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99" applyBorder="1">
      <alignment/>
      <protection/>
    </xf>
    <xf numFmtId="0" fontId="2" fillId="0" borderId="0" xfId="101" applyFont="1" applyBorder="1" applyAlignment="1">
      <alignment horizontal="left"/>
      <protection/>
    </xf>
    <xf numFmtId="2" fontId="0" fillId="0" borderId="0" xfId="99" applyNumberFormat="1" applyFont="1" applyFill="1" applyBorder="1" applyAlignment="1">
      <alignment/>
      <protection/>
    </xf>
    <xf numFmtId="2" fontId="0" fillId="0" borderId="0" xfId="99" applyNumberFormat="1" applyFont="1" applyFill="1" applyBorder="1" applyAlignment="1">
      <alignment horizontal="right"/>
      <protection/>
    </xf>
    <xf numFmtId="2" fontId="0" fillId="0" borderId="0" xfId="108" applyNumberFormat="1" applyFont="1" applyFill="1" applyBorder="1" applyAlignment="1">
      <alignment wrapText="1"/>
      <protection/>
    </xf>
    <xf numFmtId="2" fontId="32" fillId="0" borderId="0" xfId="108" applyNumberFormat="1" applyFont="1" applyFill="1" applyBorder="1" applyAlignment="1">
      <alignment wrapText="1"/>
      <protection/>
    </xf>
    <xf numFmtId="2" fontId="6" fillId="0" borderId="0" xfId="108" applyNumberFormat="1" applyFont="1" applyFill="1" applyBorder="1" applyAlignment="1">
      <alignment/>
      <protection/>
    </xf>
    <xf numFmtId="2" fontId="0" fillId="0" borderId="0" xfId="108" applyNumberFormat="1" applyFont="1" applyBorder="1" applyAlignment="1">
      <alignment/>
      <protection/>
    </xf>
    <xf numFmtId="2" fontId="32" fillId="0" borderId="0" xfId="108" applyNumberFormat="1" applyFont="1" applyFill="1" applyBorder="1" applyAlignment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99" applyBorder="1" applyAlignment="1">
      <alignment horizontal="center" vertical="center"/>
      <protection/>
    </xf>
    <xf numFmtId="2" fontId="0" fillId="0" borderId="0" xfId="9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19" xfId="100" applyNumberFormat="1" applyFont="1" applyFill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 wrapText="1"/>
      <protection/>
    </xf>
    <xf numFmtId="2" fontId="0" fillId="0" borderId="19" xfId="109" applyNumberFormat="1" applyFont="1" applyBorder="1" applyAlignment="1">
      <alignment horizontal="center" vertical="center"/>
      <protection/>
    </xf>
    <xf numFmtId="2" fontId="32" fillId="0" borderId="19" xfId="109" applyNumberFormat="1" applyFont="1" applyFill="1" applyBorder="1" applyAlignment="1">
      <alignment horizontal="center" vertical="center"/>
      <protection/>
    </xf>
    <xf numFmtId="2" fontId="0" fillId="0" borderId="19" xfId="0" applyNumberFormat="1" applyFont="1" applyFill="1" applyBorder="1" applyAlignment="1">
      <alignment horizontal="center" vertical="center"/>
    </xf>
    <xf numFmtId="2" fontId="30" fillId="0" borderId="19" xfId="109" applyNumberFormat="1" applyFont="1" applyFill="1" applyBorder="1" applyAlignment="1">
      <alignment horizontal="center" vertical="center"/>
      <protection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 wrapText="1"/>
      <protection/>
    </xf>
    <xf numFmtId="2" fontId="35" fillId="0" borderId="19" xfId="101" applyNumberFormat="1" applyFont="1" applyFill="1" applyBorder="1" applyAlignment="1">
      <alignment horizontal="center" vertical="center"/>
      <protection/>
    </xf>
    <xf numFmtId="2" fontId="33" fillId="0" borderId="19" xfId="101" applyNumberFormat="1" applyFont="1" applyFill="1" applyBorder="1" applyAlignment="1">
      <alignment horizontal="center" vertical="center"/>
      <protection/>
    </xf>
    <xf numFmtId="2" fontId="6" fillId="0" borderId="19" xfId="108" applyNumberFormat="1" applyFont="1" applyFill="1" applyBorder="1" applyAlignment="1">
      <alignment horizontal="center" vertical="center"/>
      <protection/>
    </xf>
    <xf numFmtId="2" fontId="0" fillId="0" borderId="19" xfId="101" applyNumberFormat="1" applyFill="1" applyBorder="1" applyAlignment="1">
      <alignment horizontal="center" vertical="center"/>
      <protection/>
    </xf>
    <xf numFmtId="2" fontId="0" fillId="0" borderId="19" xfId="101" applyNumberFormat="1" applyBorder="1" applyAlignment="1">
      <alignment horizontal="center" vertical="center"/>
      <protection/>
    </xf>
    <xf numFmtId="2" fontId="36" fillId="0" borderId="19" xfId="101" applyNumberFormat="1" applyFont="1" applyBorder="1" applyAlignment="1">
      <alignment horizontal="center" vertical="center"/>
      <protection/>
    </xf>
    <xf numFmtId="2" fontId="50" fillId="0" borderId="19" xfId="101" applyNumberFormat="1" applyFont="1" applyBorder="1" applyAlignment="1">
      <alignment horizontal="center" vertical="center"/>
      <protection/>
    </xf>
    <xf numFmtId="2" fontId="49" fillId="0" borderId="19" xfId="101" applyNumberFormat="1" applyFont="1" applyBorder="1" applyAlignment="1">
      <alignment horizontal="center" vertical="center"/>
      <protection/>
    </xf>
    <xf numFmtId="2" fontId="34" fillId="0" borderId="19" xfId="99" applyNumberFormat="1" applyFont="1" applyFill="1" applyBorder="1" applyAlignment="1">
      <alignment horizontal="right" vertical="center"/>
      <protection/>
    </xf>
    <xf numFmtId="2" fontId="34" fillId="0" borderId="19" xfId="108" applyNumberFormat="1" applyFont="1" applyFill="1" applyBorder="1" applyAlignment="1">
      <alignment horizontal="right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6" fillId="0" borderId="0" xfId="108" applyNumberFormat="1" applyFont="1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 horizontal="center" vertical="center" wrapText="1"/>
      <protection/>
    </xf>
    <xf numFmtId="2" fontId="0" fillId="0" borderId="0" xfId="108" applyNumberFormat="1" applyFont="1" applyBorder="1" applyAlignment="1">
      <alignment horizontal="center" vertical="center"/>
      <protection/>
    </xf>
    <xf numFmtId="2" fontId="32" fillId="0" borderId="0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2" fontId="6" fillId="0" borderId="19" xfId="100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 wrapText="1"/>
      <protection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87" applyFont="1" applyFill="1" applyBorder="1" applyAlignment="1">
      <alignment horizontal="center" vertical="center"/>
      <protection/>
    </xf>
    <xf numFmtId="165" fontId="0" fillId="0" borderId="19" xfId="86" applyNumberFormat="1" applyFont="1" applyFill="1" applyBorder="1" applyAlignment="1">
      <alignment horizontal="center" vertical="center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19" xfId="86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2" fontId="32" fillId="0" borderId="19" xfId="108" applyNumberFormat="1" applyFont="1" applyFill="1" applyBorder="1" applyAlignment="1">
      <alignment horizontal="center" vertical="center" wrapText="1"/>
      <protection/>
    </xf>
    <xf numFmtId="2" fontId="0" fillId="0" borderId="19" xfId="108" applyNumberFormat="1" applyFont="1" applyBorder="1" applyAlignment="1">
      <alignment horizontal="center" vertical="center"/>
      <protection/>
    </xf>
    <xf numFmtId="2" fontId="32" fillId="0" borderId="19" xfId="108" applyNumberFormat="1" applyFont="1" applyFill="1" applyBorder="1" applyAlignment="1">
      <alignment horizontal="center" vertical="center"/>
      <protection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92" applyNumberFormat="1" applyFont="1" applyFill="1" applyBorder="1" applyAlignment="1" applyProtection="1">
      <alignment horizontal="center" vertical="center"/>
      <protection/>
    </xf>
    <xf numFmtId="2" fontId="39" fillId="0" borderId="19" xfId="0" applyNumberFormat="1" applyFont="1" applyFill="1" applyBorder="1" applyAlignment="1">
      <alignment horizontal="center" vertical="center"/>
    </xf>
    <xf numFmtId="2" fontId="0" fillId="0" borderId="19" xfId="92" applyNumberFormat="1" applyFont="1" applyFill="1" applyBorder="1" applyAlignment="1" applyProtection="1">
      <alignment horizontal="center" vertical="center"/>
      <protection/>
    </xf>
    <xf numFmtId="2" fontId="6" fillId="0" borderId="19" xfId="109" applyNumberFormat="1" applyFont="1" applyFill="1" applyBorder="1" applyAlignment="1">
      <alignment horizontal="center" vertical="center"/>
      <protection/>
    </xf>
    <xf numFmtId="2" fontId="0" fillId="0" borderId="19" xfId="109" applyNumberFormat="1" applyFont="1" applyFill="1" applyBorder="1" applyAlignment="1">
      <alignment horizontal="center" vertical="center"/>
      <protection/>
    </xf>
    <xf numFmtId="4" fontId="0" fillId="0" borderId="19" xfId="9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9" xfId="0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center" vertical="center"/>
    </xf>
    <xf numFmtId="2" fontId="36" fillId="0" borderId="19" xfId="101" applyNumberFormat="1" applyFont="1" applyFill="1" applyBorder="1" applyAlignment="1">
      <alignment horizontal="center" vertical="center"/>
      <protection/>
    </xf>
    <xf numFmtId="2" fontId="50" fillId="0" borderId="19" xfId="101" applyNumberFormat="1" applyFont="1" applyFill="1" applyBorder="1" applyAlignment="1">
      <alignment horizontal="center" vertical="center"/>
      <protection/>
    </xf>
    <xf numFmtId="2" fontId="49" fillId="0" borderId="19" xfId="10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99" applyFill="1" applyBorder="1">
      <alignment/>
      <protection/>
    </xf>
    <xf numFmtId="0" fontId="2" fillId="0" borderId="0" xfId="101" applyFont="1" applyFill="1" applyBorder="1" applyAlignment="1">
      <alignment horizontal="left"/>
      <protection/>
    </xf>
    <xf numFmtId="0" fontId="0" fillId="0" borderId="0" xfId="99" applyFill="1" applyBorder="1" applyAlignment="1">
      <alignment horizontal="center" vertical="center"/>
      <protection/>
    </xf>
    <xf numFmtId="2" fontId="0" fillId="0" borderId="0" xfId="108" applyNumberFormat="1" applyFont="1" applyFill="1" applyBorder="1" applyAlignment="1">
      <alignment/>
      <protection/>
    </xf>
    <xf numFmtId="0" fontId="54" fillId="0" borderId="0" xfId="93" applyFont="1" applyFill="1" applyAlignment="1">
      <alignment horizontal="left" vertical="center" wrapText="1"/>
      <protection/>
    </xf>
    <xf numFmtId="0" fontId="54" fillId="0" borderId="0" xfId="93" applyFont="1" applyFill="1" applyAlignment="1">
      <alignment vertical="center" wrapText="1"/>
      <protection/>
    </xf>
    <xf numFmtId="0" fontId="7" fillId="0" borderId="0" xfId="0" applyFont="1" applyFill="1" applyAlignment="1">
      <alignment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9" xfId="10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right" vertical="top"/>
    </xf>
    <xf numFmtId="2" fontId="38" fillId="0" borderId="19" xfId="109" applyNumberFormat="1" applyFont="1" applyFill="1" applyBorder="1" applyAlignment="1">
      <alignment horizontal="center" vertical="center"/>
      <protection/>
    </xf>
    <xf numFmtId="2" fontId="30" fillId="0" borderId="19" xfId="109" applyNumberFormat="1" applyFont="1" applyFill="1" applyBorder="1" applyAlignment="1">
      <alignment horizontal="center" vertical="center" wrapText="1"/>
      <protection/>
    </xf>
    <xf numFmtId="0" fontId="40" fillId="0" borderId="19" xfId="0" applyFont="1" applyFill="1" applyBorder="1" applyAlignment="1">
      <alignment horizontal="center" vertical="top"/>
    </xf>
    <xf numFmtId="0" fontId="51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0" fillId="0" borderId="21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3" xfId="87" applyFont="1" applyFill="1" applyBorder="1" applyAlignment="1">
      <alignment horizontal="center"/>
      <protection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top"/>
    </xf>
    <xf numFmtId="0" fontId="0" fillId="0" borderId="23" xfId="86" applyFont="1" applyFill="1" applyBorder="1" applyAlignment="1">
      <alignment wrapText="1"/>
      <protection/>
    </xf>
    <xf numFmtId="0" fontId="0" fillId="0" borderId="19" xfId="86" applyFont="1" applyFill="1" applyBorder="1" applyAlignment="1">
      <alignment horizontal="center" vertical="center"/>
      <protection/>
    </xf>
    <xf numFmtId="2" fontId="0" fillId="0" borderId="19" xfId="87" applyNumberFormat="1" applyFont="1" applyFill="1" applyBorder="1" applyAlignment="1">
      <alignment horizontal="center" vertical="center"/>
      <protection/>
    </xf>
    <xf numFmtId="2" fontId="46" fillId="0" borderId="19" xfId="90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wrapText="1"/>
      <protection/>
    </xf>
    <xf numFmtId="2" fontId="0" fillId="0" borderId="19" xfId="86" applyNumberFormat="1" applyFont="1" applyFill="1" applyBorder="1" applyAlignment="1">
      <alignment horizontal="center" vertical="center"/>
      <protection/>
    </xf>
    <xf numFmtId="0" fontId="0" fillId="0" borderId="23" xfId="88" applyFont="1" applyFill="1" applyBorder="1" applyAlignment="1">
      <alignment horizontal="left" wrapText="1" indent="1"/>
      <protection/>
    </xf>
    <xf numFmtId="0" fontId="0" fillId="0" borderId="23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2" fontId="0" fillId="0" borderId="0" xfId="0" applyNumberFormat="1" applyFill="1" applyAlignment="1">
      <alignment/>
    </xf>
    <xf numFmtId="2" fontId="0" fillId="0" borderId="19" xfId="87" applyNumberFormat="1" applyFill="1" applyBorder="1" applyAlignment="1">
      <alignment horizontal="center" vertical="center"/>
      <protection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0" xfId="108" applyNumberFormat="1" applyFont="1" applyFill="1" applyBorder="1" applyAlignment="1">
      <alignment horizontal="center" vertical="center"/>
      <protection/>
    </xf>
    <xf numFmtId="2" fontId="2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19" xfId="87" applyFill="1" applyBorder="1" applyAlignment="1">
      <alignment horizontal="center" vertical="center"/>
      <protection/>
    </xf>
    <xf numFmtId="166" fontId="46" fillId="0" borderId="19" xfId="89" applyNumberFormat="1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right" vertical="top"/>
    </xf>
    <xf numFmtId="2" fontId="4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2" fontId="47" fillId="0" borderId="24" xfId="0" applyNumberFormat="1" applyFont="1" applyFill="1" applyBorder="1" applyAlignment="1">
      <alignment horizontal="center" vertical="center"/>
    </xf>
    <xf numFmtId="0" fontId="0" fillId="0" borderId="19" xfId="89" applyFill="1" applyBorder="1" applyAlignment="1">
      <alignment horizontal="center" vertical="center"/>
      <protection/>
    </xf>
    <xf numFmtId="2" fontId="0" fillId="0" borderId="19" xfId="89" applyNumberFormat="1" applyFill="1" applyBorder="1" applyAlignment="1">
      <alignment horizontal="center" vertical="center"/>
      <protection/>
    </xf>
    <xf numFmtId="2" fontId="45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40" fillId="0" borderId="19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vertical="top"/>
    </xf>
    <xf numFmtId="0" fontId="40" fillId="0" borderId="2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4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98" applyFont="1" applyFill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98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98" applyFont="1" applyFill="1">
      <alignment/>
      <protection/>
    </xf>
    <xf numFmtId="0" fontId="5" fillId="0" borderId="33" xfId="98" applyFont="1" applyFill="1" applyBorder="1" applyAlignment="1">
      <alignment horizontal="right"/>
      <protection/>
    </xf>
    <xf numFmtId="0" fontId="0" fillId="0" borderId="0" xfId="98" applyFont="1" applyFill="1" applyAlignment="1">
      <alignment horizontal="center"/>
      <protection/>
    </xf>
    <xf numFmtId="0" fontId="25" fillId="0" borderId="20" xfId="98" applyFont="1" applyFill="1" applyBorder="1" applyAlignment="1">
      <alignment horizontal="left" indent="6"/>
      <protection/>
    </xf>
    <xf numFmtId="0" fontId="0" fillId="0" borderId="0" xfId="98" applyFont="1" applyFill="1" applyAlignment="1">
      <alignment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5" fillId="0" borderId="0" xfId="98" applyFont="1" applyFill="1">
      <alignment/>
      <protection/>
    </xf>
    <xf numFmtId="0" fontId="28" fillId="0" borderId="0" xfId="98" applyFont="1" applyFill="1" applyAlignment="1">
      <alignment horizontal="right" vertical="center"/>
      <protection/>
    </xf>
    <xf numFmtId="2" fontId="28" fillId="0" borderId="0" xfId="98" applyNumberFormat="1" applyFont="1" applyFill="1" applyAlignment="1">
      <alignment horizontal="center" vertical="center" wrapText="1"/>
      <protection/>
    </xf>
    <xf numFmtId="2" fontId="27" fillId="0" borderId="0" xfId="98" applyNumberFormat="1" applyFont="1" applyFill="1" applyAlignment="1">
      <alignment horizontal="center"/>
      <protection/>
    </xf>
    <xf numFmtId="0" fontId="25" fillId="0" borderId="0" xfId="98" applyFont="1" applyFill="1" applyAlignment="1">
      <alignment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98" applyFont="1" applyFill="1" applyBorder="1" applyAlignment="1">
      <alignment horizontal="center" vertical="center" wrapText="1"/>
      <protection/>
    </xf>
    <xf numFmtId="0" fontId="0" fillId="0" borderId="0" xfId="98" applyFont="1" applyFill="1" applyAlignment="1">
      <alignment horizontal="center" vertical="center" wrapText="1"/>
      <protection/>
    </xf>
    <xf numFmtId="0" fontId="0" fillId="0" borderId="0" xfId="98" applyFont="1" applyFill="1" applyAlignment="1">
      <alignment horizontal="left" indent="1"/>
      <protection/>
    </xf>
    <xf numFmtId="0" fontId="0" fillId="0" borderId="19" xfId="98" applyFont="1" applyFill="1" applyBorder="1" applyAlignment="1">
      <alignment horizontal="center" vertical="center" wrapText="1"/>
      <protection/>
    </xf>
    <xf numFmtId="164" fontId="0" fillId="0" borderId="19" xfId="114" applyFont="1" applyFill="1" applyBorder="1" applyAlignment="1">
      <alignment horizontal="center" vertical="center" wrapText="1"/>
    </xf>
    <xf numFmtId="0" fontId="28" fillId="0" borderId="19" xfId="98" applyFont="1" applyFill="1" applyBorder="1" applyAlignment="1">
      <alignment horizontal="center" vertical="center"/>
      <protection/>
    </xf>
    <xf numFmtId="0" fontId="28" fillId="0" borderId="19" xfId="98" applyFont="1" applyFill="1" applyBorder="1" applyAlignment="1">
      <alignment horizontal="left" vertical="center" wrapText="1" indent="1"/>
      <protection/>
    </xf>
    <xf numFmtId="4" fontId="28" fillId="0" borderId="19" xfId="98" applyNumberFormat="1" applyFont="1" applyFill="1" applyBorder="1" applyAlignment="1">
      <alignment horizontal="center" vertical="center" wrapText="1"/>
      <protection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30" fillId="0" borderId="19" xfId="98" applyNumberFormat="1" applyFont="1" applyFill="1" applyBorder="1" applyAlignment="1">
      <alignment horizontal="center" vertical="center"/>
      <protection/>
    </xf>
    <xf numFmtId="0" fontId="0" fillId="0" borderId="0" xfId="98" applyFont="1" applyFill="1" applyBorder="1" applyAlignment="1">
      <alignment horizontal="center" vertical="center"/>
      <protection/>
    </xf>
    <xf numFmtId="0" fontId="0" fillId="0" borderId="0" xfId="98" applyFont="1" applyFill="1" applyAlignment="1">
      <alignment horizontal="center" vertical="center"/>
      <protection/>
    </xf>
    <xf numFmtId="0" fontId="0" fillId="0" borderId="0" xfId="98" applyFont="1" applyFill="1" applyAlignment="1">
      <alignment horizontal="left" vertical="center" wrapText="1"/>
      <protection/>
    </xf>
    <xf numFmtId="0" fontId="0" fillId="0" borderId="0" xfId="98" applyFont="1" applyFill="1" applyAlignment="1">
      <alignment horizontal="right" vertical="center"/>
      <protection/>
    </xf>
    <xf numFmtId="0" fontId="31" fillId="0" borderId="0" xfId="98" applyFont="1" applyFill="1" applyAlignment="1">
      <alignment vertical="center"/>
      <protection/>
    </xf>
    <xf numFmtId="0" fontId="0" fillId="0" borderId="0" xfId="9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7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101" applyFont="1" applyFill="1" applyBorder="1" applyAlignment="1">
      <alignment horizontal="left" wrapText="1"/>
      <protection/>
    </xf>
    <xf numFmtId="0" fontId="0" fillId="0" borderId="25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2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21" xfId="0" applyFont="1" applyFill="1" applyBorder="1" applyAlignment="1">
      <alignment horizontal="center" wrapText="1"/>
    </xf>
    <xf numFmtId="0" fontId="40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79" fillId="0" borderId="19" xfId="0" applyFont="1" applyFill="1" applyBorder="1" applyAlignment="1">
      <alignment wrapText="1"/>
    </xf>
    <xf numFmtId="2" fontId="80" fillId="0" borderId="19" xfId="0" applyNumberFormat="1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right" vertical="top"/>
    </xf>
    <xf numFmtId="0" fontId="80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0" fillId="0" borderId="24" xfId="98" applyFont="1" applyFill="1" applyBorder="1" applyAlignment="1">
      <alignment horizontal="right" vertical="center" wrapText="1" indent="3"/>
      <protection/>
    </xf>
    <xf numFmtId="0" fontId="0" fillId="0" borderId="23" xfId="98" applyFont="1" applyFill="1" applyBorder="1" applyAlignment="1">
      <alignment horizontal="right" vertical="center" wrapText="1" indent="3"/>
      <protection/>
    </xf>
    <xf numFmtId="0" fontId="30" fillId="0" borderId="24" xfId="98" applyFont="1" applyFill="1" applyBorder="1" applyAlignment="1">
      <alignment horizontal="right" vertical="center" wrapText="1" indent="3"/>
      <protection/>
    </xf>
    <xf numFmtId="0" fontId="30" fillId="0" borderId="23" xfId="98" applyFont="1" applyFill="1" applyBorder="1" applyAlignment="1">
      <alignment horizontal="right" vertical="center" wrapText="1" indent="3"/>
      <protection/>
    </xf>
    <xf numFmtId="0" fontId="0" fillId="0" borderId="24" xfId="108" applyFont="1" applyFill="1" applyBorder="1" applyAlignment="1">
      <alignment horizontal="right" vertical="center" wrapText="1"/>
      <protection/>
    </xf>
    <xf numFmtId="0" fontId="0" fillId="0" borderId="23" xfId="108" applyFont="1" applyFill="1" applyBorder="1" applyAlignment="1">
      <alignment horizontal="right" vertical="center" wrapText="1"/>
      <protection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3" fillId="0" borderId="24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textRotation="90"/>
    </xf>
    <xf numFmtId="0" fontId="0" fillId="0" borderId="21" xfId="0" applyFill="1" applyBorder="1" applyAlignment="1">
      <alignment/>
    </xf>
    <xf numFmtId="0" fontId="2" fillId="0" borderId="24" xfId="101" applyFont="1" applyFill="1" applyBorder="1" applyAlignment="1">
      <alignment horizontal="right"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49" fillId="0" borderId="24" xfId="101" applyFont="1" applyFill="1" applyBorder="1" applyAlignment="1">
      <alignment horizontal="right" vertical="center"/>
      <protection/>
    </xf>
    <xf numFmtId="0" fontId="33" fillId="0" borderId="24" xfId="99" applyFont="1" applyFill="1" applyBorder="1" applyAlignment="1">
      <alignment horizontal="right" vertical="center" wrapText="1"/>
      <protection/>
    </xf>
    <xf numFmtId="0" fontId="0" fillId="0" borderId="20" xfId="0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24" xfId="99" applyFont="1" applyFill="1" applyBorder="1" applyAlignment="1">
      <alignment horizontal="right" wrapText="1"/>
      <protection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101" applyFont="1" applyFill="1" applyBorder="1" applyAlignment="1">
      <alignment horizontal="right"/>
      <protection/>
    </xf>
    <xf numFmtId="0" fontId="0" fillId="0" borderId="34" xfId="0" applyFill="1" applyBorder="1" applyAlignment="1">
      <alignment horizontal="right"/>
    </xf>
    <xf numFmtId="0" fontId="49" fillId="0" borderId="24" xfId="101" applyFont="1" applyFill="1" applyBorder="1" applyAlignment="1">
      <alignment horizontal="right"/>
      <protection/>
    </xf>
    <xf numFmtId="0" fontId="0" fillId="0" borderId="20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49" fillId="0" borderId="24" xfId="101" applyFont="1" applyBorder="1" applyAlignment="1">
      <alignment horizontal="right"/>
      <protection/>
    </xf>
    <xf numFmtId="0" fontId="0" fillId="0" borderId="3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33" fillId="0" borderId="24" xfId="99" applyFont="1" applyBorder="1" applyAlignment="1">
      <alignment horizontal="right" wrapText="1"/>
      <protection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2" fillId="0" borderId="24" xfId="10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21" xfId="0" applyFill="1" applyBorder="1" applyAlignment="1">
      <alignment/>
    </xf>
    <xf numFmtId="0" fontId="81" fillId="0" borderId="19" xfId="0" applyFont="1" applyFill="1" applyBorder="1" applyAlignment="1">
      <alignment wrapText="1"/>
    </xf>
    <xf numFmtId="0" fontId="81" fillId="0" borderId="19" xfId="0" applyFont="1" applyFill="1" applyBorder="1" applyAlignment="1">
      <alignment wrapText="1"/>
    </xf>
    <xf numFmtId="2" fontId="79" fillId="0" borderId="24" xfId="0" applyNumberFormat="1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vertical="center" wrapText="1"/>
    </xf>
    <xf numFmtId="0" fontId="79" fillId="0" borderId="19" xfId="0" applyFont="1" applyFill="1" applyBorder="1" applyAlignment="1">
      <alignment wrapText="1"/>
    </xf>
  </cellXfs>
  <cellStyles count="106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evade" xfId="75"/>
    <cellStyle name="Input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rmal_19. Valmieras slimnica 21.09.2005" xfId="92"/>
    <cellStyle name="Normal_lokalas tames forma2" xfId="93"/>
    <cellStyle name="Normal_Tāme" xfId="94"/>
    <cellStyle name="Nosaukums" xfId="95"/>
    <cellStyle name="Note" xfId="96"/>
    <cellStyle name="Output" xfId="97"/>
    <cellStyle name="Parastais_pielikums2" xfId="98"/>
    <cellStyle name="Parastais_Tame" xfId="99"/>
    <cellStyle name="Parastais_Tame_1_T_Dzelzava_KN" xfId="100"/>
    <cellStyle name="Parastais_Tame_Fasāde_Policija" xfId="101"/>
    <cellStyle name="Paskaidrojošs teksts" xfId="102"/>
    <cellStyle name="Pārbaudes šūna" xfId="103"/>
    <cellStyle name="Piezīme" xfId="104"/>
    <cellStyle name="Percent" xfId="105"/>
    <cellStyle name="Saistīta šūna" xfId="106"/>
    <cellStyle name="Slikts" xfId="107"/>
    <cellStyle name="Stils 1" xfId="108"/>
    <cellStyle name="Style 1" xfId="109"/>
    <cellStyle name="Title" xfId="110"/>
    <cellStyle name="Total" xfId="111"/>
    <cellStyle name="Currency" xfId="112"/>
    <cellStyle name="Currency [0]" xfId="113"/>
    <cellStyle name="Valūta_pielikums2" xfId="114"/>
    <cellStyle name="Virsraksts 1" xfId="115"/>
    <cellStyle name="Virsraksts 2" xfId="116"/>
    <cellStyle name="Virsraksts 3" xfId="117"/>
    <cellStyle name="Virsraksts 4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01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00390625" style="247" customWidth="1"/>
    <col min="2" max="2" width="48.140625" style="247" customWidth="1"/>
    <col min="3" max="3" width="16.00390625" style="247" customWidth="1"/>
    <col min="4" max="16384" width="9.140625" style="247" customWidth="1"/>
  </cols>
  <sheetData>
    <row r="1" ht="12.75">
      <c r="B1" s="247" t="s">
        <v>1295</v>
      </c>
    </row>
    <row r="2" ht="24.75" customHeight="1"/>
    <row r="3" spans="2:3" ht="12.75">
      <c r="B3" s="248" t="s">
        <v>1296</v>
      </c>
      <c r="C3" s="249" t="s">
        <v>1297</v>
      </c>
    </row>
    <row r="4" spans="2:3" ht="24.75" customHeight="1">
      <c r="B4" s="250" t="s">
        <v>1280</v>
      </c>
      <c r="C4" s="249"/>
    </row>
    <row r="5" spans="1:6" ht="24.75" customHeight="1">
      <c r="A5" s="251"/>
      <c r="B5" s="252" t="s">
        <v>1298</v>
      </c>
      <c r="E5" s="253"/>
      <c r="F5" s="253"/>
    </row>
    <row r="6" spans="1:6" ht="15">
      <c r="A6" s="254"/>
      <c r="B6" s="255"/>
      <c r="C6" s="256"/>
      <c r="E6" s="253"/>
      <c r="F6" s="257"/>
    </row>
    <row r="7" spans="1:3" ht="14.25">
      <c r="A7" s="254"/>
      <c r="B7" s="254"/>
      <c r="C7" s="258"/>
    </row>
    <row r="8" spans="1:3" ht="14.25">
      <c r="A8" s="259" t="s">
        <v>15</v>
      </c>
      <c r="B8" s="258"/>
      <c r="C8" s="258"/>
    </row>
    <row r="9" spans="1:3" ht="14.25">
      <c r="A9" s="260" t="s">
        <v>14</v>
      </c>
      <c r="B9" s="258"/>
      <c r="C9" s="258"/>
    </row>
    <row r="10" spans="1:3" ht="14.25">
      <c r="A10" s="260" t="s">
        <v>16</v>
      </c>
      <c r="B10" s="258"/>
      <c r="C10" s="258"/>
    </row>
    <row r="11" spans="1:3" ht="12.75">
      <c r="A11" s="310" t="s">
        <v>1568</v>
      </c>
      <c r="B11" s="311"/>
      <c r="C11" s="311"/>
    </row>
    <row r="12" spans="1:3" ht="17.25" customHeight="1">
      <c r="A12" s="311"/>
      <c r="B12" s="311"/>
      <c r="C12" s="311"/>
    </row>
    <row r="13" spans="2:3" ht="14.25">
      <c r="B13" s="258"/>
      <c r="C13" s="13"/>
    </row>
    <row r="14" spans="1:5" ht="24.75" customHeight="1">
      <c r="A14" s="261"/>
      <c r="B14" s="262" t="s">
        <v>1562</v>
      </c>
      <c r="C14" s="261"/>
      <c r="E14" s="263"/>
    </row>
    <row r="15" spans="1:3" ht="34.5" customHeight="1">
      <c r="A15" s="264" t="s">
        <v>1299</v>
      </c>
      <c r="B15" s="265" t="s">
        <v>1300</v>
      </c>
      <c r="C15" s="264" t="s">
        <v>1574</v>
      </c>
    </row>
    <row r="16" spans="1:3" ht="30">
      <c r="A16" s="266" t="s">
        <v>1301</v>
      </c>
      <c r="B16" s="267" t="s">
        <v>17</v>
      </c>
      <c r="C16" s="268"/>
    </row>
    <row r="17" spans="1:3" ht="25.5" customHeight="1">
      <c r="A17" s="308" t="s">
        <v>1303</v>
      </c>
      <c r="B17" s="309"/>
      <c r="C17" s="269"/>
    </row>
    <row r="18" spans="1:3" ht="25.5" customHeight="1">
      <c r="A18" s="306" t="s">
        <v>1302</v>
      </c>
      <c r="B18" s="307"/>
      <c r="C18" s="270"/>
    </row>
    <row r="19" spans="1:3" ht="25.5" customHeight="1">
      <c r="A19" s="304" t="s">
        <v>1304</v>
      </c>
      <c r="B19" s="305"/>
      <c r="C19" s="269"/>
    </row>
    <row r="20" spans="1:3" ht="25.5" customHeight="1">
      <c r="A20" s="306" t="s">
        <v>1302</v>
      </c>
      <c r="B20" s="307"/>
      <c r="C20" s="270"/>
    </row>
    <row r="21" ht="12.75">
      <c r="A21" s="271"/>
    </row>
    <row r="22" spans="1:3" ht="12.75">
      <c r="A22" s="272"/>
      <c r="B22" s="273"/>
      <c r="C22" s="274"/>
    </row>
    <row r="23" spans="2:3" ht="12.75">
      <c r="B23" s="275"/>
      <c r="C23" s="276"/>
    </row>
    <row r="24" ht="12.75">
      <c r="A24" s="277" t="s">
        <v>1563</v>
      </c>
    </row>
    <row r="25" ht="12.75">
      <c r="A25" s="278"/>
    </row>
    <row r="26" spans="1:3" ht="12.75">
      <c r="A26" s="279" t="s">
        <v>1564</v>
      </c>
      <c r="C26" s="276"/>
    </row>
    <row r="27" ht="12.75">
      <c r="C27" s="276"/>
    </row>
  </sheetData>
  <sheetProtection/>
  <mergeCells count="5">
    <mergeCell ref="A19:B19"/>
    <mergeCell ref="A20:B20"/>
    <mergeCell ref="A17:B17"/>
    <mergeCell ref="A18:B18"/>
    <mergeCell ref="A11:C12"/>
  </mergeCells>
  <printOptions/>
  <pageMargins left="1.1811023622047245" right="1.1811023622047245" top="0.7874015748031497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Q103"/>
  <sheetViews>
    <sheetView showZeros="0" zoomScale="93" zoomScaleNormal="93" zoomScalePageLayoutView="0" workbookViewId="0" topLeftCell="A55">
      <selection activeCell="C65" sqref="C65"/>
    </sheetView>
  </sheetViews>
  <sheetFormatPr defaultColWidth="9.140625" defaultRowHeight="12.75"/>
  <cols>
    <col min="1" max="2" width="7.7109375" style="19" customWidth="1"/>
    <col min="3" max="3" width="31.140625" style="280" customWidth="1"/>
    <col min="4" max="4" width="5.28125" style="19" customWidth="1"/>
    <col min="5" max="5" width="7.7109375" style="19" customWidth="1"/>
    <col min="6" max="6" width="5.8515625" style="19" bestFit="1" customWidth="1"/>
    <col min="7" max="7" width="8.28125" style="19" bestFit="1" customWidth="1"/>
    <col min="8" max="8" width="5.8515625" style="19" bestFit="1" customWidth="1"/>
    <col min="9" max="9" width="8.57421875" style="19" customWidth="1"/>
    <col min="10" max="10" width="7.140625" style="19" customWidth="1"/>
    <col min="11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7" t="s">
        <v>55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1209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P152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239</v>
      </c>
      <c r="D14" s="120"/>
      <c r="E14" s="190"/>
      <c r="F14" s="191"/>
      <c r="G14" s="191"/>
      <c r="H14" s="93"/>
      <c r="I14" s="191"/>
      <c r="J14" s="191"/>
      <c r="K14" s="191"/>
      <c r="L14" s="191"/>
      <c r="M14" s="191"/>
      <c r="N14" s="191"/>
      <c r="O14" s="191"/>
      <c r="P14" s="191"/>
    </row>
    <row r="15" spans="1:16" ht="12.75">
      <c r="A15" s="162" t="s">
        <v>238</v>
      </c>
      <c r="B15" s="192"/>
      <c r="C15" s="200" t="s">
        <v>240</v>
      </c>
      <c r="D15" s="125" t="s">
        <v>1374</v>
      </c>
      <c r="E15" s="201">
        <v>341</v>
      </c>
      <c r="F15" s="201"/>
      <c r="G15" s="201"/>
      <c r="H15" s="93"/>
      <c r="I15" s="201"/>
      <c r="J15" s="201"/>
      <c r="K15" s="94"/>
      <c r="L15" s="142"/>
      <c r="M15" s="123"/>
      <c r="N15" s="143"/>
      <c r="O15" s="143"/>
      <c r="P15" s="96"/>
    </row>
    <row r="16" spans="1:16" ht="12.75">
      <c r="A16" s="162" t="s">
        <v>315</v>
      </c>
      <c r="B16" s="192"/>
      <c r="C16" s="200" t="s">
        <v>241</v>
      </c>
      <c r="D16" s="125" t="s">
        <v>1374</v>
      </c>
      <c r="E16" s="201">
        <v>183</v>
      </c>
      <c r="F16" s="201"/>
      <c r="G16" s="201"/>
      <c r="H16" s="93"/>
      <c r="I16" s="201"/>
      <c r="J16" s="201"/>
      <c r="K16" s="94"/>
      <c r="L16" s="142"/>
      <c r="M16" s="123"/>
      <c r="N16" s="143"/>
      <c r="O16" s="143"/>
      <c r="P16" s="96"/>
    </row>
    <row r="17" spans="1:16" ht="12.75">
      <c r="A17" s="162" t="s">
        <v>316</v>
      </c>
      <c r="B17" s="192"/>
      <c r="C17" s="200" t="s">
        <v>242</v>
      </c>
      <c r="D17" s="125" t="s">
        <v>1374</v>
      </c>
      <c r="E17" s="201">
        <v>129</v>
      </c>
      <c r="F17" s="201"/>
      <c r="G17" s="201"/>
      <c r="H17" s="93"/>
      <c r="I17" s="201"/>
      <c r="J17" s="201"/>
      <c r="K17" s="94"/>
      <c r="L17" s="142"/>
      <c r="M17" s="123"/>
      <c r="N17" s="143"/>
      <c r="O17" s="143"/>
      <c r="P17" s="96"/>
    </row>
    <row r="18" spans="1:16" ht="12.75">
      <c r="A18" s="162" t="s">
        <v>317</v>
      </c>
      <c r="B18" s="192"/>
      <c r="C18" s="200" t="s">
        <v>243</v>
      </c>
      <c r="D18" s="125" t="s">
        <v>1374</v>
      </c>
      <c r="E18" s="201">
        <v>62</v>
      </c>
      <c r="F18" s="201"/>
      <c r="G18" s="201"/>
      <c r="H18" s="93"/>
      <c r="I18" s="201"/>
      <c r="J18" s="201"/>
      <c r="K18" s="94"/>
      <c r="L18" s="142"/>
      <c r="M18" s="123"/>
      <c r="N18" s="143"/>
      <c r="O18" s="143"/>
      <c r="P18" s="96"/>
    </row>
    <row r="19" spans="1:16" ht="12.75">
      <c r="A19" s="162" t="s">
        <v>318</v>
      </c>
      <c r="B19" s="192"/>
      <c r="C19" s="200" t="s">
        <v>244</v>
      </c>
      <c r="D19" s="125" t="s">
        <v>1374</v>
      </c>
      <c r="E19" s="201">
        <v>125</v>
      </c>
      <c r="F19" s="201"/>
      <c r="G19" s="201"/>
      <c r="H19" s="93"/>
      <c r="I19" s="201"/>
      <c r="J19" s="201"/>
      <c r="K19" s="94"/>
      <c r="L19" s="142"/>
      <c r="M19" s="123"/>
      <c r="N19" s="143"/>
      <c r="O19" s="143"/>
      <c r="P19" s="96"/>
    </row>
    <row r="20" spans="1:16" ht="12.75">
      <c r="A20" s="162" t="s">
        <v>319</v>
      </c>
      <c r="B20" s="192"/>
      <c r="C20" s="200" t="s">
        <v>245</v>
      </c>
      <c r="D20" s="125" t="s">
        <v>1374</v>
      </c>
      <c r="E20" s="201">
        <v>132</v>
      </c>
      <c r="F20" s="201"/>
      <c r="G20" s="201"/>
      <c r="H20" s="93"/>
      <c r="I20" s="201"/>
      <c r="J20" s="201"/>
      <c r="K20" s="94"/>
      <c r="L20" s="142"/>
      <c r="M20" s="123"/>
      <c r="N20" s="143"/>
      <c r="O20" s="143"/>
      <c r="P20" s="96"/>
    </row>
    <row r="21" spans="1:16" ht="12.75">
      <c r="A21" s="162" t="s">
        <v>320</v>
      </c>
      <c r="B21" s="192"/>
      <c r="C21" s="200" t="s">
        <v>246</v>
      </c>
      <c r="D21" s="125" t="s">
        <v>1374</v>
      </c>
      <c r="E21" s="201">
        <v>2</v>
      </c>
      <c r="F21" s="201"/>
      <c r="G21" s="201"/>
      <c r="H21" s="93"/>
      <c r="I21" s="201"/>
      <c r="J21" s="201"/>
      <c r="K21" s="94"/>
      <c r="L21" s="142"/>
      <c r="M21" s="123"/>
      <c r="N21" s="143"/>
      <c r="O21" s="143"/>
      <c r="P21" s="96"/>
    </row>
    <row r="22" spans="1:16" ht="12.75">
      <c r="A22" s="162" t="s">
        <v>321</v>
      </c>
      <c r="B22" s="192"/>
      <c r="C22" s="200" t="s">
        <v>247</v>
      </c>
      <c r="D22" s="125" t="s">
        <v>1374</v>
      </c>
      <c r="E22" s="201">
        <v>2</v>
      </c>
      <c r="F22" s="201"/>
      <c r="G22" s="201"/>
      <c r="H22" s="93"/>
      <c r="I22" s="201"/>
      <c r="J22" s="201"/>
      <c r="K22" s="94"/>
      <c r="L22" s="142"/>
      <c r="M22" s="123"/>
      <c r="N22" s="143"/>
      <c r="O22" s="143"/>
      <c r="P22" s="96"/>
    </row>
    <row r="23" spans="1:16" ht="12.75">
      <c r="A23" s="162" t="s">
        <v>322</v>
      </c>
      <c r="B23" s="192"/>
      <c r="C23" s="200" t="s">
        <v>248</v>
      </c>
      <c r="D23" s="125" t="s">
        <v>249</v>
      </c>
      <c r="E23" s="201">
        <v>478</v>
      </c>
      <c r="F23" s="201"/>
      <c r="G23" s="201"/>
      <c r="H23" s="93"/>
      <c r="I23" s="201"/>
      <c r="J23" s="201"/>
      <c r="K23" s="94"/>
      <c r="L23" s="142"/>
      <c r="M23" s="123"/>
      <c r="N23" s="143"/>
      <c r="O23" s="143"/>
      <c r="P23" s="96"/>
    </row>
    <row r="24" spans="1:16" ht="12.75">
      <c r="A24" s="162" t="s">
        <v>323</v>
      </c>
      <c r="B24" s="192"/>
      <c r="C24" s="200" t="s">
        <v>250</v>
      </c>
      <c r="D24" s="125" t="s">
        <v>249</v>
      </c>
      <c r="E24" s="201">
        <v>6</v>
      </c>
      <c r="F24" s="201"/>
      <c r="G24" s="201"/>
      <c r="H24" s="93"/>
      <c r="I24" s="201"/>
      <c r="J24" s="201"/>
      <c r="K24" s="94"/>
      <c r="L24" s="142"/>
      <c r="M24" s="123"/>
      <c r="N24" s="143"/>
      <c r="O24" s="143"/>
      <c r="P24" s="96"/>
    </row>
    <row r="25" spans="1:16" ht="12.75">
      <c r="A25" s="162" t="s">
        <v>324</v>
      </c>
      <c r="B25" s="192"/>
      <c r="C25" s="200" t="s">
        <v>251</v>
      </c>
      <c r="D25" s="125" t="s">
        <v>249</v>
      </c>
      <c r="E25" s="201">
        <v>6</v>
      </c>
      <c r="F25" s="201"/>
      <c r="G25" s="201"/>
      <c r="H25" s="93"/>
      <c r="I25" s="201"/>
      <c r="J25" s="201"/>
      <c r="K25" s="94"/>
      <c r="L25" s="142"/>
      <c r="M25" s="123"/>
      <c r="N25" s="143"/>
      <c r="O25" s="143"/>
      <c r="P25" s="96"/>
    </row>
    <row r="26" spans="1:16" ht="12.75">
      <c r="A26" s="162" t="s">
        <v>325</v>
      </c>
      <c r="B26" s="192"/>
      <c r="C26" s="200" t="s">
        <v>252</v>
      </c>
      <c r="D26" s="125" t="s">
        <v>249</v>
      </c>
      <c r="E26" s="201">
        <v>13</v>
      </c>
      <c r="F26" s="201"/>
      <c r="G26" s="201"/>
      <c r="H26" s="93"/>
      <c r="I26" s="201"/>
      <c r="J26" s="201"/>
      <c r="K26" s="94"/>
      <c r="L26" s="142"/>
      <c r="M26" s="123"/>
      <c r="N26" s="143"/>
      <c r="O26" s="143"/>
      <c r="P26" s="96"/>
    </row>
    <row r="27" spans="1:16" ht="12.75">
      <c r="A27" s="162" t="s">
        <v>326</v>
      </c>
      <c r="B27" s="192"/>
      <c r="C27" s="200" t="s">
        <v>253</v>
      </c>
      <c r="D27" s="125" t="s">
        <v>249</v>
      </c>
      <c r="E27" s="201">
        <v>6</v>
      </c>
      <c r="F27" s="201"/>
      <c r="G27" s="201"/>
      <c r="H27" s="93"/>
      <c r="I27" s="201"/>
      <c r="J27" s="201"/>
      <c r="K27" s="94"/>
      <c r="L27" s="142"/>
      <c r="M27" s="123"/>
      <c r="N27" s="143"/>
      <c r="O27" s="143"/>
      <c r="P27" s="96"/>
    </row>
    <row r="28" spans="1:16" ht="12.75">
      <c r="A28" s="162" t="s">
        <v>327</v>
      </c>
      <c r="B28" s="192"/>
      <c r="C28" s="202" t="s">
        <v>254</v>
      </c>
      <c r="D28" s="125" t="s">
        <v>249</v>
      </c>
      <c r="E28" s="201">
        <v>6</v>
      </c>
      <c r="F28" s="201"/>
      <c r="G28" s="201"/>
      <c r="H28" s="93"/>
      <c r="I28" s="201"/>
      <c r="J28" s="201"/>
      <c r="K28" s="94"/>
      <c r="L28" s="142"/>
      <c r="M28" s="123"/>
      <c r="N28" s="143"/>
      <c r="O28" s="143"/>
      <c r="P28" s="96"/>
    </row>
    <row r="29" spans="1:16" ht="12.75">
      <c r="A29" s="162" t="s">
        <v>328</v>
      </c>
      <c r="B29" s="192"/>
      <c r="C29" s="200" t="s">
        <v>255</v>
      </c>
      <c r="D29" s="125" t="s">
        <v>249</v>
      </c>
      <c r="E29" s="201">
        <v>14</v>
      </c>
      <c r="F29" s="201"/>
      <c r="G29" s="201"/>
      <c r="H29" s="93"/>
      <c r="I29" s="201"/>
      <c r="J29" s="201"/>
      <c r="K29" s="94"/>
      <c r="L29" s="142"/>
      <c r="M29" s="123"/>
      <c r="N29" s="143"/>
      <c r="O29" s="143"/>
      <c r="P29" s="96"/>
    </row>
    <row r="30" spans="1:16" ht="12.75">
      <c r="A30" s="162" t="s">
        <v>329</v>
      </c>
      <c r="B30" s="192"/>
      <c r="C30" s="200" t="s">
        <v>256</v>
      </c>
      <c r="D30" s="125" t="s">
        <v>249</v>
      </c>
      <c r="E30" s="201">
        <v>64</v>
      </c>
      <c r="F30" s="201"/>
      <c r="G30" s="201"/>
      <c r="H30" s="93"/>
      <c r="I30" s="201"/>
      <c r="J30" s="201"/>
      <c r="K30" s="94"/>
      <c r="L30" s="142"/>
      <c r="M30" s="123"/>
      <c r="N30" s="143"/>
      <c r="O30" s="143"/>
      <c r="P30" s="96"/>
    </row>
    <row r="31" spans="1:16" ht="12.75">
      <c r="A31" s="162" t="s">
        <v>330</v>
      </c>
      <c r="B31" s="192"/>
      <c r="C31" s="200" t="s">
        <v>257</v>
      </c>
      <c r="D31" s="125" t="s">
        <v>249</v>
      </c>
      <c r="E31" s="201">
        <v>3</v>
      </c>
      <c r="F31" s="201"/>
      <c r="G31" s="201"/>
      <c r="H31" s="93"/>
      <c r="I31" s="201"/>
      <c r="J31" s="201"/>
      <c r="K31" s="94"/>
      <c r="L31" s="142"/>
      <c r="M31" s="123"/>
      <c r="N31" s="143"/>
      <c r="O31" s="143"/>
      <c r="P31" s="96"/>
    </row>
    <row r="32" spans="1:16" ht="12.75">
      <c r="A32" s="162" t="s">
        <v>331</v>
      </c>
      <c r="B32" s="192"/>
      <c r="C32" s="200" t="s">
        <v>258</v>
      </c>
      <c r="D32" s="125" t="s">
        <v>249</v>
      </c>
      <c r="E32" s="201">
        <v>3</v>
      </c>
      <c r="F32" s="201"/>
      <c r="G32" s="201"/>
      <c r="H32" s="93"/>
      <c r="I32" s="201"/>
      <c r="J32" s="201"/>
      <c r="K32" s="94"/>
      <c r="L32" s="142"/>
      <c r="M32" s="123"/>
      <c r="N32" s="143"/>
      <c r="O32" s="143"/>
      <c r="P32" s="96"/>
    </row>
    <row r="33" spans="1:16" ht="12.75">
      <c r="A33" s="162" t="s">
        <v>332</v>
      </c>
      <c r="B33" s="192"/>
      <c r="C33" s="200" t="s">
        <v>259</v>
      </c>
      <c r="D33" s="125" t="s">
        <v>249</v>
      </c>
      <c r="E33" s="201">
        <v>34</v>
      </c>
      <c r="F33" s="201"/>
      <c r="G33" s="201"/>
      <c r="H33" s="93"/>
      <c r="I33" s="201"/>
      <c r="J33" s="201"/>
      <c r="K33" s="94"/>
      <c r="L33" s="142"/>
      <c r="M33" s="123"/>
      <c r="N33" s="143"/>
      <c r="O33" s="143"/>
      <c r="P33" s="96"/>
    </row>
    <row r="34" spans="1:16" ht="12.75">
      <c r="A34" s="162" t="s">
        <v>333</v>
      </c>
      <c r="B34" s="192"/>
      <c r="C34" s="200" t="s">
        <v>260</v>
      </c>
      <c r="D34" s="125" t="s">
        <v>249</v>
      </c>
      <c r="E34" s="201">
        <v>8</v>
      </c>
      <c r="F34" s="201"/>
      <c r="G34" s="201"/>
      <c r="H34" s="93"/>
      <c r="I34" s="201"/>
      <c r="J34" s="201"/>
      <c r="K34" s="94"/>
      <c r="L34" s="142"/>
      <c r="M34" s="123"/>
      <c r="N34" s="143"/>
      <c r="O34" s="143"/>
      <c r="P34" s="96"/>
    </row>
    <row r="35" spans="1:16" ht="12.75">
      <c r="A35" s="162" t="s">
        <v>334</v>
      </c>
      <c r="B35" s="192"/>
      <c r="C35" s="200" t="s">
        <v>261</v>
      </c>
      <c r="D35" s="125" t="s">
        <v>249</v>
      </c>
      <c r="E35" s="201">
        <v>3</v>
      </c>
      <c r="F35" s="201"/>
      <c r="G35" s="201"/>
      <c r="H35" s="93"/>
      <c r="I35" s="201"/>
      <c r="J35" s="201"/>
      <c r="K35" s="94"/>
      <c r="L35" s="142"/>
      <c r="M35" s="123"/>
      <c r="N35" s="143"/>
      <c r="O35" s="143"/>
      <c r="P35" s="96"/>
    </row>
    <row r="36" spans="1:16" ht="12.75">
      <c r="A36" s="162" t="s">
        <v>335</v>
      </c>
      <c r="B36" s="192"/>
      <c r="C36" s="200" t="s">
        <v>262</v>
      </c>
      <c r="D36" s="125" t="s">
        <v>249</v>
      </c>
      <c r="E36" s="201">
        <v>2</v>
      </c>
      <c r="F36" s="201"/>
      <c r="G36" s="201"/>
      <c r="H36" s="93"/>
      <c r="I36" s="201"/>
      <c r="J36" s="201"/>
      <c r="K36" s="94"/>
      <c r="L36" s="142"/>
      <c r="M36" s="123"/>
      <c r="N36" s="143"/>
      <c r="O36" s="143"/>
      <c r="P36" s="96"/>
    </row>
    <row r="37" spans="1:16" ht="12.75">
      <c r="A37" s="162" t="s">
        <v>336</v>
      </c>
      <c r="B37" s="192"/>
      <c r="C37" s="200" t="s">
        <v>263</v>
      </c>
      <c r="D37" s="125" t="s">
        <v>249</v>
      </c>
      <c r="E37" s="201">
        <v>10</v>
      </c>
      <c r="F37" s="201"/>
      <c r="G37" s="201"/>
      <c r="H37" s="93"/>
      <c r="I37" s="201"/>
      <c r="J37" s="201"/>
      <c r="K37" s="94"/>
      <c r="L37" s="142"/>
      <c r="M37" s="123"/>
      <c r="N37" s="143"/>
      <c r="O37" s="143"/>
      <c r="P37" s="96"/>
    </row>
    <row r="38" spans="1:16" ht="12.75">
      <c r="A38" s="162" t="s">
        <v>337</v>
      </c>
      <c r="B38" s="192"/>
      <c r="C38" s="200" t="s">
        <v>264</v>
      </c>
      <c r="D38" s="125" t="s">
        <v>249</v>
      </c>
      <c r="E38" s="201">
        <v>9</v>
      </c>
      <c r="F38" s="201"/>
      <c r="G38" s="201"/>
      <c r="H38" s="93"/>
      <c r="I38" s="201"/>
      <c r="J38" s="201"/>
      <c r="K38" s="94"/>
      <c r="L38" s="142"/>
      <c r="M38" s="123"/>
      <c r="N38" s="143"/>
      <c r="O38" s="143"/>
      <c r="P38" s="96"/>
    </row>
    <row r="39" spans="1:16" ht="12.75">
      <c r="A39" s="162" t="s">
        <v>338</v>
      </c>
      <c r="B39" s="192"/>
      <c r="C39" s="200" t="s">
        <v>265</v>
      </c>
      <c r="D39" s="125" t="s">
        <v>249</v>
      </c>
      <c r="E39" s="201">
        <v>4</v>
      </c>
      <c r="F39" s="201"/>
      <c r="G39" s="201"/>
      <c r="H39" s="93"/>
      <c r="I39" s="201"/>
      <c r="J39" s="201"/>
      <c r="K39" s="94"/>
      <c r="L39" s="142"/>
      <c r="M39" s="123"/>
      <c r="N39" s="143"/>
      <c r="O39" s="143"/>
      <c r="P39" s="96"/>
    </row>
    <row r="40" spans="1:16" ht="12.75">
      <c r="A40" s="162" t="s">
        <v>339</v>
      </c>
      <c r="B40" s="192"/>
      <c r="C40" s="200" t="s">
        <v>266</v>
      </c>
      <c r="D40" s="125" t="s">
        <v>249</v>
      </c>
      <c r="E40" s="201">
        <v>5</v>
      </c>
      <c r="F40" s="201"/>
      <c r="G40" s="201"/>
      <c r="H40" s="93"/>
      <c r="I40" s="201"/>
      <c r="J40" s="201"/>
      <c r="K40" s="94"/>
      <c r="L40" s="142"/>
      <c r="M40" s="123"/>
      <c r="N40" s="143"/>
      <c r="O40" s="143"/>
      <c r="P40" s="96"/>
    </row>
    <row r="41" spans="1:16" ht="12.75">
      <c r="A41" s="162" t="s">
        <v>340</v>
      </c>
      <c r="B41" s="192"/>
      <c r="C41" s="200" t="s">
        <v>267</v>
      </c>
      <c r="D41" s="125" t="s">
        <v>249</v>
      </c>
      <c r="E41" s="201">
        <v>4</v>
      </c>
      <c r="F41" s="201"/>
      <c r="G41" s="201"/>
      <c r="H41" s="93"/>
      <c r="I41" s="201"/>
      <c r="J41" s="201"/>
      <c r="K41" s="94"/>
      <c r="L41" s="142"/>
      <c r="M41" s="123"/>
      <c r="N41" s="143"/>
      <c r="O41" s="143"/>
      <c r="P41" s="96"/>
    </row>
    <row r="42" spans="1:16" ht="12.75">
      <c r="A42" s="162" t="s">
        <v>341</v>
      </c>
      <c r="B42" s="192"/>
      <c r="C42" s="200" t="s">
        <v>268</v>
      </c>
      <c r="D42" s="125" t="s">
        <v>249</v>
      </c>
      <c r="E42" s="201">
        <v>2</v>
      </c>
      <c r="F42" s="201"/>
      <c r="G42" s="201"/>
      <c r="H42" s="93"/>
      <c r="I42" s="201"/>
      <c r="J42" s="201"/>
      <c r="K42" s="94"/>
      <c r="L42" s="142"/>
      <c r="M42" s="123"/>
      <c r="N42" s="143"/>
      <c r="O42" s="143"/>
      <c r="P42" s="96"/>
    </row>
    <row r="43" spans="1:16" ht="12.75">
      <c r="A43" s="162" t="s">
        <v>342</v>
      </c>
      <c r="B43" s="192"/>
      <c r="C43" s="200" t="s">
        <v>269</v>
      </c>
      <c r="D43" s="125" t="s">
        <v>249</v>
      </c>
      <c r="E43" s="201">
        <v>30</v>
      </c>
      <c r="F43" s="201"/>
      <c r="G43" s="201"/>
      <c r="H43" s="93"/>
      <c r="I43" s="201"/>
      <c r="J43" s="201"/>
      <c r="K43" s="94"/>
      <c r="L43" s="142"/>
      <c r="M43" s="123"/>
      <c r="N43" s="143"/>
      <c r="O43" s="143"/>
      <c r="P43" s="96"/>
    </row>
    <row r="44" spans="1:16" ht="12.75">
      <c r="A44" s="162" t="s">
        <v>343</v>
      </c>
      <c r="B44" s="192"/>
      <c r="C44" s="200" t="s">
        <v>270</v>
      </c>
      <c r="D44" s="125" t="s">
        <v>249</v>
      </c>
      <c r="E44" s="201">
        <v>1</v>
      </c>
      <c r="F44" s="201"/>
      <c r="G44" s="201"/>
      <c r="H44" s="93"/>
      <c r="I44" s="201"/>
      <c r="J44" s="201"/>
      <c r="K44" s="94"/>
      <c r="L44" s="142"/>
      <c r="M44" s="123"/>
      <c r="N44" s="143"/>
      <c r="O44" s="143"/>
      <c r="P44" s="96"/>
    </row>
    <row r="45" spans="1:16" ht="12.75">
      <c r="A45" s="162" t="s">
        <v>344</v>
      </c>
      <c r="B45" s="192"/>
      <c r="C45" s="200" t="s">
        <v>271</v>
      </c>
      <c r="D45" s="125" t="s">
        <v>249</v>
      </c>
      <c r="E45" s="201">
        <v>2</v>
      </c>
      <c r="F45" s="201"/>
      <c r="G45" s="201"/>
      <c r="H45" s="93"/>
      <c r="I45" s="201"/>
      <c r="J45" s="201"/>
      <c r="K45" s="94"/>
      <c r="L45" s="142"/>
      <c r="M45" s="123"/>
      <c r="N45" s="143"/>
      <c r="O45" s="143"/>
      <c r="P45" s="96"/>
    </row>
    <row r="46" spans="1:16" ht="12.75">
      <c r="A46" s="162" t="s">
        <v>345</v>
      </c>
      <c r="B46" s="192"/>
      <c r="C46" s="200" t="s">
        <v>272</v>
      </c>
      <c r="D46" s="125" t="s">
        <v>249</v>
      </c>
      <c r="E46" s="201">
        <v>4</v>
      </c>
      <c r="F46" s="201"/>
      <c r="G46" s="201"/>
      <c r="H46" s="93"/>
      <c r="I46" s="201"/>
      <c r="J46" s="201"/>
      <c r="K46" s="94"/>
      <c r="L46" s="142"/>
      <c r="M46" s="123"/>
      <c r="N46" s="143"/>
      <c r="O46" s="143"/>
      <c r="P46" s="96"/>
    </row>
    <row r="47" spans="1:16" ht="12.75">
      <c r="A47" s="162" t="s">
        <v>346</v>
      </c>
      <c r="B47" s="192"/>
      <c r="C47" s="200" t="s">
        <v>273</v>
      </c>
      <c r="D47" s="125" t="s">
        <v>249</v>
      </c>
      <c r="E47" s="201">
        <v>6</v>
      </c>
      <c r="F47" s="201"/>
      <c r="G47" s="201"/>
      <c r="H47" s="93"/>
      <c r="I47" s="201"/>
      <c r="J47" s="201"/>
      <c r="K47" s="94"/>
      <c r="L47" s="142"/>
      <c r="M47" s="123"/>
      <c r="N47" s="143"/>
      <c r="O47" s="143"/>
      <c r="P47" s="96"/>
    </row>
    <row r="48" spans="1:16" ht="12.75">
      <c r="A48" s="162" t="s">
        <v>347</v>
      </c>
      <c r="B48" s="192"/>
      <c r="C48" s="200" t="s">
        <v>274</v>
      </c>
      <c r="D48" s="125" t="s">
        <v>249</v>
      </c>
      <c r="E48" s="201">
        <v>2</v>
      </c>
      <c r="F48" s="201"/>
      <c r="G48" s="201"/>
      <c r="H48" s="93"/>
      <c r="I48" s="201"/>
      <c r="J48" s="201"/>
      <c r="K48" s="94"/>
      <c r="L48" s="142"/>
      <c r="M48" s="123"/>
      <c r="N48" s="143"/>
      <c r="O48" s="143"/>
      <c r="P48" s="96"/>
    </row>
    <row r="49" spans="1:16" ht="12.75">
      <c r="A49" s="162" t="s">
        <v>348</v>
      </c>
      <c r="B49" s="192"/>
      <c r="C49" s="200" t="s">
        <v>275</v>
      </c>
      <c r="D49" s="125" t="s">
        <v>249</v>
      </c>
      <c r="E49" s="201">
        <v>4</v>
      </c>
      <c r="F49" s="201"/>
      <c r="G49" s="201"/>
      <c r="H49" s="93"/>
      <c r="I49" s="201"/>
      <c r="J49" s="201"/>
      <c r="K49" s="94"/>
      <c r="L49" s="142"/>
      <c r="M49" s="123"/>
      <c r="N49" s="143"/>
      <c r="O49" s="143"/>
      <c r="P49" s="96"/>
    </row>
    <row r="50" spans="1:16" ht="12.75">
      <c r="A50" s="162" t="s">
        <v>349</v>
      </c>
      <c r="B50" s="192"/>
      <c r="C50" s="200" t="s">
        <v>276</v>
      </c>
      <c r="D50" s="125" t="s">
        <v>249</v>
      </c>
      <c r="E50" s="201">
        <v>2</v>
      </c>
      <c r="F50" s="201"/>
      <c r="G50" s="201"/>
      <c r="H50" s="93"/>
      <c r="I50" s="201"/>
      <c r="J50" s="201"/>
      <c r="K50" s="94"/>
      <c r="L50" s="142"/>
      <c r="M50" s="123"/>
      <c r="N50" s="143"/>
      <c r="O50" s="143"/>
      <c r="P50" s="96"/>
    </row>
    <row r="51" spans="1:16" ht="12.75">
      <c r="A51" s="162" t="s">
        <v>350</v>
      </c>
      <c r="B51" s="192"/>
      <c r="C51" s="200" t="s">
        <v>277</v>
      </c>
      <c r="D51" s="125" t="s">
        <v>249</v>
      </c>
      <c r="E51" s="201">
        <v>1</v>
      </c>
      <c r="F51" s="201"/>
      <c r="G51" s="201"/>
      <c r="H51" s="93"/>
      <c r="I51" s="201"/>
      <c r="J51" s="201"/>
      <c r="K51" s="94"/>
      <c r="L51" s="142"/>
      <c r="M51" s="123"/>
      <c r="N51" s="143"/>
      <c r="O51" s="143"/>
      <c r="P51" s="96"/>
    </row>
    <row r="52" spans="1:16" ht="12.75">
      <c r="A52" s="162" t="s">
        <v>351</v>
      </c>
      <c r="B52" s="192"/>
      <c r="C52" s="200" t="s">
        <v>278</v>
      </c>
      <c r="D52" s="125" t="s">
        <v>249</v>
      </c>
      <c r="E52" s="201">
        <v>7</v>
      </c>
      <c r="F52" s="201"/>
      <c r="G52" s="201"/>
      <c r="H52" s="93"/>
      <c r="I52" s="201"/>
      <c r="J52" s="201"/>
      <c r="K52" s="94"/>
      <c r="L52" s="142"/>
      <c r="M52" s="123"/>
      <c r="N52" s="143"/>
      <c r="O52" s="143"/>
      <c r="P52" s="96"/>
    </row>
    <row r="53" spans="1:16" ht="12.75">
      <c r="A53" s="162" t="s">
        <v>352</v>
      </c>
      <c r="B53" s="192"/>
      <c r="C53" s="200" t="s">
        <v>279</v>
      </c>
      <c r="D53" s="125" t="s">
        <v>249</v>
      </c>
      <c r="E53" s="201">
        <v>1</v>
      </c>
      <c r="F53" s="201"/>
      <c r="G53" s="201"/>
      <c r="H53" s="93"/>
      <c r="I53" s="201"/>
      <c r="J53" s="201"/>
      <c r="K53" s="94"/>
      <c r="L53" s="142"/>
      <c r="M53" s="123"/>
      <c r="N53" s="143"/>
      <c r="O53" s="143"/>
      <c r="P53" s="96"/>
    </row>
    <row r="54" spans="1:16" ht="12.75">
      <c r="A54" s="162" t="s">
        <v>353</v>
      </c>
      <c r="B54" s="192"/>
      <c r="C54" s="200" t="s">
        <v>280</v>
      </c>
      <c r="D54" s="125" t="s">
        <v>249</v>
      </c>
      <c r="E54" s="201">
        <v>3</v>
      </c>
      <c r="F54" s="201"/>
      <c r="G54" s="201"/>
      <c r="H54" s="93"/>
      <c r="I54" s="201"/>
      <c r="J54" s="201"/>
      <c r="K54" s="94"/>
      <c r="L54" s="142"/>
      <c r="M54" s="123"/>
      <c r="N54" s="143"/>
      <c r="O54" s="143"/>
      <c r="P54" s="96"/>
    </row>
    <row r="55" spans="1:16" ht="12.75">
      <c r="A55" s="162" t="s">
        <v>354</v>
      </c>
      <c r="B55" s="192"/>
      <c r="C55" s="200" t="s">
        <v>281</v>
      </c>
      <c r="D55" s="125" t="s">
        <v>249</v>
      </c>
      <c r="E55" s="201">
        <v>4</v>
      </c>
      <c r="F55" s="201"/>
      <c r="G55" s="201"/>
      <c r="H55" s="93"/>
      <c r="I55" s="201"/>
      <c r="J55" s="201"/>
      <c r="K55" s="94"/>
      <c r="L55" s="142"/>
      <c r="M55" s="123"/>
      <c r="N55" s="143"/>
      <c r="O55" s="143"/>
      <c r="P55" s="96"/>
    </row>
    <row r="56" spans="1:16" ht="12.75">
      <c r="A56" s="162" t="s">
        <v>355</v>
      </c>
      <c r="B56" s="192"/>
      <c r="C56" s="200" t="s">
        <v>282</v>
      </c>
      <c r="D56" s="125" t="s">
        <v>249</v>
      </c>
      <c r="E56" s="201">
        <v>2</v>
      </c>
      <c r="F56" s="201"/>
      <c r="G56" s="201"/>
      <c r="H56" s="93"/>
      <c r="I56" s="201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356</v>
      </c>
      <c r="B57" s="192"/>
      <c r="C57" s="200" t="s">
        <v>283</v>
      </c>
      <c r="D57" s="125" t="s">
        <v>249</v>
      </c>
      <c r="E57" s="201">
        <v>1</v>
      </c>
      <c r="F57" s="201"/>
      <c r="G57" s="201"/>
      <c r="H57" s="93"/>
      <c r="I57" s="201"/>
      <c r="J57" s="201"/>
      <c r="K57" s="94"/>
      <c r="L57" s="142"/>
      <c r="M57" s="123"/>
      <c r="N57" s="143"/>
      <c r="O57" s="143"/>
      <c r="P57" s="96"/>
    </row>
    <row r="58" spans="1:16" ht="12.75">
      <c r="A58" s="162" t="s">
        <v>357</v>
      </c>
      <c r="B58" s="192"/>
      <c r="C58" s="200" t="s">
        <v>284</v>
      </c>
      <c r="D58" s="125" t="s">
        <v>249</v>
      </c>
      <c r="E58" s="201">
        <v>3</v>
      </c>
      <c r="F58" s="201"/>
      <c r="G58" s="201"/>
      <c r="H58" s="93"/>
      <c r="I58" s="201"/>
      <c r="J58" s="201"/>
      <c r="K58" s="94"/>
      <c r="L58" s="142"/>
      <c r="M58" s="123"/>
      <c r="N58" s="143"/>
      <c r="O58" s="143"/>
      <c r="P58" s="96"/>
    </row>
    <row r="59" spans="1:16" ht="12.75">
      <c r="A59" s="162" t="s">
        <v>358</v>
      </c>
      <c r="B59" s="192"/>
      <c r="C59" s="200" t="s">
        <v>285</v>
      </c>
      <c r="D59" s="125" t="s">
        <v>249</v>
      </c>
      <c r="E59" s="201">
        <v>1</v>
      </c>
      <c r="F59" s="201"/>
      <c r="G59" s="201"/>
      <c r="H59" s="93"/>
      <c r="I59" s="201"/>
      <c r="J59" s="201"/>
      <c r="K59" s="94"/>
      <c r="L59" s="142"/>
      <c r="M59" s="123"/>
      <c r="N59" s="143"/>
      <c r="O59" s="143"/>
      <c r="P59" s="96"/>
    </row>
    <row r="60" spans="1:16" ht="12.75">
      <c r="A60" s="162" t="s">
        <v>359</v>
      </c>
      <c r="B60" s="192"/>
      <c r="C60" s="200" t="s">
        <v>286</v>
      </c>
      <c r="D60" s="125" t="s">
        <v>249</v>
      </c>
      <c r="E60" s="201">
        <v>2</v>
      </c>
      <c r="F60" s="201"/>
      <c r="G60" s="201"/>
      <c r="H60" s="93"/>
      <c r="I60" s="201"/>
      <c r="J60" s="201"/>
      <c r="K60" s="94"/>
      <c r="L60" s="142"/>
      <c r="M60" s="123"/>
      <c r="N60" s="143"/>
      <c r="O60" s="143"/>
      <c r="P60" s="96"/>
    </row>
    <row r="61" spans="1:16" ht="12.75">
      <c r="A61" s="162" t="s">
        <v>360</v>
      </c>
      <c r="B61" s="192"/>
      <c r="C61" s="200" t="s">
        <v>287</v>
      </c>
      <c r="D61" s="125" t="s">
        <v>249</v>
      </c>
      <c r="E61" s="201">
        <v>11</v>
      </c>
      <c r="F61" s="201"/>
      <c r="G61" s="201"/>
      <c r="H61" s="93"/>
      <c r="I61" s="201"/>
      <c r="J61" s="201"/>
      <c r="K61" s="94"/>
      <c r="L61" s="142"/>
      <c r="M61" s="123"/>
      <c r="N61" s="143"/>
      <c r="O61" s="143"/>
      <c r="P61" s="96"/>
    </row>
    <row r="62" spans="1:16" ht="12.75">
      <c r="A62" s="162" t="s">
        <v>361</v>
      </c>
      <c r="B62" s="192"/>
      <c r="C62" s="200" t="s">
        <v>288</v>
      </c>
      <c r="D62" s="125" t="s">
        <v>249</v>
      </c>
      <c r="E62" s="201">
        <v>1</v>
      </c>
      <c r="F62" s="201"/>
      <c r="G62" s="201"/>
      <c r="H62" s="93"/>
      <c r="I62" s="201"/>
      <c r="J62" s="201"/>
      <c r="K62" s="94"/>
      <c r="L62" s="142"/>
      <c r="M62" s="123"/>
      <c r="N62" s="143"/>
      <c r="O62" s="143"/>
      <c r="P62" s="96"/>
    </row>
    <row r="63" spans="1:16" ht="12.75">
      <c r="A63" s="162" t="s">
        <v>362</v>
      </c>
      <c r="B63" s="192"/>
      <c r="C63" s="200" t="s">
        <v>289</v>
      </c>
      <c r="D63" s="125" t="s">
        <v>249</v>
      </c>
      <c r="E63" s="201">
        <v>1</v>
      </c>
      <c r="F63" s="201"/>
      <c r="G63" s="201"/>
      <c r="H63" s="93"/>
      <c r="I63" s="201"/>
      <c r="J63" s="201"/>
      <c r="K63" s="94"/>
      <c r="L63" s="142"/>
      <c r="M63" s="123"/>
      <c r="N63" s="143"/>
      <c r="O63" s="143"/>
      <c r="P63" s="96"/>
    </row>
    <row r="64" spans="1:16" ht="12.75">
      <c r="A64" s="162" t="s">
        <v>363</v>
      </c>
      <c r="B64" s="192"/>
      <c r="C64" s="200" t="s">
        <v>290</v>
      </c>
      <c r="D64" s="125" t="s">
        <v>249</v>
      </c>
      <c r="E64" s="201">
        <v>1</v>
      </c>
      <c r="F64" s="201"/>
      <c r="G64" s="201"/>
      <c r="H64" s="93"/>
      <c r="I64" s="201"/>
      <c r="J64" s="201"/>
      <c r="K64" s="94"/>
      <c r="L64" s="142"/>
      <c r="M64" s="123"/>
      <c r="N64" s="143"/>
      <c r="O64" s="143"/>
      <c r="P64" s="96"/>
    </row>
    <row r="65" spans="1:16" ht="12.75">
      <c r="A65" s="162" t="s">
        <v>364</v>
      </c>
      <c r="B65" s="192"/>
      <c r="C65" s="200" t="s">
        <v>291</v>
      </c>
      <c r="D65" s="125" t="s">
        <v>249</v>
      </c>
      <c r="E65" s="201">
        <v>7</v>
      </c>
      <c r="F65" s="201"/>
      <c r="G65" s="201"/>
      <c r="H65" s="93"/>
      <c r="I65" s="201"/>
      <c r="J65" s="201"/>
      <c r="K65" s="94"/>
      <c r="L65" s="142"/>
      <c r="M65" s="123"/>
      <c r="N65" s="143"/>
      <c r="O65" s="143"/>
      <c r="P65" s="96"/>
    </row>
    <row r="66" spans="1:16" ht="12.75">
      <c r="A66" s="162" t="s">
        <v>365</v>
      </c>
      <c r="B66" s="192"/>
      <c r="C66" s="200" t="s">
        <v>292</v>
      </c>
      <c r="D66" s="125" t="s">
        <v>249</v>
      </c>
      <c r="E66" s="201">
        <v>3</v>
      </c>
      <c r="F66" s="201"/>
      <c r="G66" s="201"/>
      <c r="H66" s="93"/>
      <c r="I66" s="201"/>
      <c r="J66" s="201"/>
      <c r="K66" s="94"/>
      <c r="L66" s="142"/>
      <c r="M66" s="123"/>
      <c r="N66" s="143"/>
      <c r="O66" s="143"/>
      <c r="P66" s="96"/>
    </row>
    <row r="67" spans="1:16" ht="12.75">
      <c r="A67" s="162" t="s">
        <v>366</v>
      </c>
      <c r="B67" s="192"/>
      <c r="C67" s="200" t="s">
        <v>293</v>
      </c>
      <c r="D67" s="125" t="s">
        <v>249</v>
      </c>
      <c r="E67" s="201">
        <v>7</v>
      </c>
      <c r="F67" s="201"/>
      <c r="G67" s="201"/>
      <c r="H67" s="93"/>
      <c r="I67" s="201"/>
      <c r="J67" s="201"/>
      <c r="K67" s="94"/>
      <c r="L67" s="142"/>
      <c r="M67" s="123"/>
      <c r="N67" s="143"/>
      <c r="O67" s="143"/>
      <c r="P67" s="96"/>
    </row>
    <row r="68" spans="1:16" ht="12.75">
      <c r="A68" s="162" t="s">
        <v>367</v>
      </c>
      <c r="B68" s="192"/>
      <c r="C68" s="200" t="s">
        <v>294</v>
      </c>
      <c r="D68" s="125" t="s">
        <v>249</v>
      </c>
      <c r="E68" s="201">
        <v>4</v>
      </c>
      <c r="F68" s="201"/>
      <c r="G68" s="201"/>
      <c r="H68" s="93"/>
      <c r="I68" s="201"/>
      <c r="J68" s="201"/>
      <c r="K68" s="94"/>
      <c r="L68" s="142"/>
      <c r="M68" s="123"/>
      <c r="N68" s="143"/>
      <c r="O68" s="143"/>
      <c r="P68" s="96"/>
    </row>
    <row r="69" spans="1:16" ht="12.75">
      <c r="A69" s="162" t="s">
        <v>368</v>
      </c>
      <c r="B69" s="192"/>
      <c r="C69" s="200" t="s">
        <v>295</v>
      </c>
      <c r="D69" s="125" t="s">
        <v>249</v>
      </c>
      <c r="E69" s="201">
        <v>3</v>
      </c>
      <c r="F69" s="201"/>
      <c r="G69" s="201"/>
      <c r="H69" s="93"/>
      <c r="I69" s="201"/>
      <c r="J69" s="201"/>
      <c r="K69" s="94"/>
      <c r="L69" s="142"/>
      <c r="M69" s="123"/>
      <c r="N69" s="143"/>
      <c r="O69" s="143"/>
      <c r="P69" s="96"/>
    </row>
    <row r="70" spans="1:17" ht="12.75">
      <c r="A70" s="162" t="s">
        <v>369</v>
      </c>
      <c r="B70" s="192"/>
      <c r="C70" s="200" t="s">
        <v>296</v>
      </c>
      <c r="D70" s="125" t="s">
        <v>249</v>
      </c>
      <c r="E70" s="201">
        <v>1</v>
      </c>
      <c r="F70" s="201"/>
      <c r="G70" s="201"/>
      <c r="H70" s="93"/>
      <c r="I70" s="201"/>
      <c r="J70" s="201"/>
      <c r="K70" s="94"/>
      <c r="L70" s="142"/>
      <c r="M70" s="123"/>
      <c r="N70" s="143"/>
      <c r="O70" s="143"/>
      <c r="P70" s="96"/>
      <c r="Q70" s="203"/>
    </row>
    <row r="71" spans="1:17" ht="12.75">
      <c r="A71" s="162" t="s">
        <v>370</v>
      </c>
      <c r="B71" s="192"/>
      <c r="C71" s="200" t="s">
        <v>297</v>
      </c>
      <c r="D71" s="125" t="s">
        <v>249</v>
      </c>
      <c r="E71" s="201">
        <v>1</v>
      </c>
      <c r="F71" s="201"/>
      <c r="G71" s="201"/>
      <c r="H71" s="93"/>
      <c r="I71" s="201"/>
      <c r="J71" s="201"/>
      <c r="K71" s="94"/>
      <c r="L71" s="142"/>
      <c r="M71" s="123"/>
      <c r="N71" s="143"/>
      <c r="O71" s="143"/>
      <c r="P71" s="96"/>
      <c r="Q71" s="203"/>
    </row>
    <row r="72" spans="1:17" ht="12.75">
      <c r="A72" s="162" t="s">
        <v>371</v>
      </c>
      <c r="B72" s="192"/>
      <c r="C72" s="200" t="s">
        <v>298</v>
      </c>
      <c r="D72" s="125" t="s">
        <v>249</v>
      </c>
      <c r="E72" s="201">
        <v>11</v>
      </c>
      <c r="F72" s="201"/>
      <c r="G72" s="201"/>
      <c r="H72" s="93"/>
      <c r="I72" s="201"/>
      <c r="J72" s="201"/>
      <c r="K72" s="94"/>
      <c r="L72" s="142"/>
      <c r="M72" s="123"/>
      <c r="N72" s="143"/>
      <c r="O72" s="143"/>
      <c r="P72" s="96"/>
      <c r="Q72" s="203"/>
    </row>
    <row r="73" spans="1:17" ht="12.75">
      <c r="A73" s="162" t="s">
        <v>372</v>
      </c>
      <c r="B73" s="192"/>
      <c r="C73" s="200" t="s">
        <v>299</v>
      </c>
      <c r="D73" s="125" t="s">
        <v>249</v>
      </c>
      <c r="E73" s="201">
        <v>3</v>
      </c>
      <c r="F73" s="201"/>
      <c r="G73" s="201"/>
      <c r="H73" s="93"/>
      <c r="I73" s="201"/>
      <c r="J73" s="201"/>
      <c r="K73" s="94"/>
      <c r="L73" s="142"/>
      <c r="M73" s="123"/>
      <c r="N73" s="143"/>
      <c r="O73" s="143"/>
      <c r="P73" s="96"/>
      <c r="Q73" s="203"/>
    </row>
    <row r="74" spans="1:17" ht="12.75">
      <c r="A74" s="162" t="s">
        <v>373</v>
      </c>
      <c r="B74" s="192"/>
      <c r="C74" s="200" t="s">
        <v>300</v>
      </c>
      <c r="D74" s="125" t="s">
        <v>249</v>
      </c>
      <c r="E74" s="201">
        <v>2</v>
      </c>
      <c r="F74" s="201"/>
      <c r="G74" s="201"/>
      <c r="H74" s="93"/>
      <c r="I74" s="201"/>
      <c r="J74" s="201"/>
      <c r="K74" s="94"/>
      <c r="L74" s="142"/>
      <c r="M74" s="123"/>
      <c r="N74" s="143"/>
      <c r="O74" s="143"/>
      <c r="P74" s="96"/>
      <c r="Q74" s="203"/>
    </row>
    <row r="75" spans="1:17" ht="12.75">
      <c r="A75" s="162" t="s">
        <v>374</v>
      </c>
      <c r="B75" s="192"/>
      <c r="C75" s="200" t="s">
        <v>301</v>
      </c>
      <c r="D75" s="125" t="s">
        <v>249</v>
      </c>
      <c r="E75" s="201">
        <v>2</v>
      </c>
      <c r="F75" s="201"/>
      <c r="G75" s="201"/>
      <c r="H75" s="93"/>
      <c r="I75" s="201"/>
      <c r="J75" s="201"/>
      <c r="K75" s="94"/>
      <c r="L75" s="142"/>
      <c r="M75" s="123"/>
      <c r="N75" s="143"/>
      <c r="O75" s="143"/>
      <c r="P75" s="96"/>
      <c r="Q75" s="203"/>
    </row>
    <row r="76" spans="1:17" ht="12.75">
      <c r="A76" s="162" t="s">
        <v>375</v>
      </c>
      <c r="B76" s="192"/>
      <c r="C76" s="200" t="s">
        <v>302</v>
      </c>
      <c r="D76" s="125" t="s">
        <v>249</v>
      </c>
      <c r="E76" s="201">
        <v>11</v>
      </c>
      <c r="F76" s="201"/>
      <c r="G76" s="201"/>
      <c r="H76" s="93"/>
      <c r="I76" s="201"/>
      <c r="J76" s="201"/>
      <c r="K76" s="94"/>
      <c r="L76" s="142"/>
      <c r="M76" s="123"/>
      <c r="N76" s="143"/>
      <c r="O76" s="143"/>
      <c r="P76" s="96"/>
      <c r="Q76" s="203"/>
    </row>
    <row r="77" spans="1:17" ht="12.75">
      <c r="A77" s="162" t="s">
        <v>376</v>
      </c>
      <c r="B77" s="192"/>
      <c r="C77" s="200" t="s">
        <v>303</v>
      </c>
      <c r="D77" s="125" t="s">
        <v>249</v>
      </c>
      <c r="E77" s="201">
        <v>1</v>
      </c>
      <c r="F77" s="201"/>
      <c r="G77" s="201"/>
      <c r="H77" s="93"/>
      <c r="I77" s="201"/>
      <c r="J77" s="201"/>
      <c r="K77" s="94"/>
      <c r="L77" s="142"/>
      <c r="M77" s="123"/>
      <c r="N77" s="143"/>
      <c r="O77" s="143"/>
      <c r="P77" s="96"/>
      <c r="Q77" s="203"/>
    </row>
    <row r="78" spans="1:17" ht="12.75">
      <c r="A78" s="162" t="s">
        <v>377</v>
      </c>
      <c r="B78" s="192"/>
      <c r="C78" s="200" t="s">
        <v>304</v>
      </c>
      <c r="D78" s="125" t="s">
        <v>249</v>
      </c>
      <c r="E78" s="201">
        <v>2</v>
      </c>
      <c r="F78" s="201"/>
      <c r="G78" s="201"/>
      <c r="H78" s="93"/>
      <c r="I78" s="201"/>
      <c r="J78" s="201"/>
      <c r="K78" s="94"/>
      <c r="L78" s="142"/>
      <c r="M78" s="123"/>
      <c r="N78" s="143"/>
      <c r="O78" s="143"/>
      <c r="P78" s="96"/>
      <c r="Q78" s="203"/>
    </row>
    <row r="79" spans="1:17" ht="12.75">
      <c r="A79" s="162" t="s">
        <v>378</v>
      </c>
      <c r="B79" s="192"/>
      <c r="C79" s="200" t="s">
        <v>305</v>
      </c>
      <c r="D79" s="125" t="s">
        <v>249</v>
      </c>
      <c r="E79" s="201">
        <v>2</v>
      </c>
      <c r="F79" s="201"/>
      <c r="G79" s="201"/>
      <c r="H79" s="93"/>
      <c r="I79" s="201"/>
      <c r="J79" s="201"/>
      <c r="K79" s="94"/>
      <c r="L79" s="142"/>
      <c r="M79" s="123"/>
      <c r="N79" s="143"/>
      <c r="O79" s="143"/>
      <c r="P79" s="96"/>
      <c r="Q79" s="203"/>
    </row>
    <row r="80" spans="1:17" ht="25.5">
      <c r="A80" s="162" t="s">
        <v>379</v>
      </c>
      <c r="B80" s="192"/>
      <c r="C80" s="202" t="s">
        <v>306</v>
      </c>
      <c r="D80" s="125" t="s">
        <v>249</v>
      </c>
      <c r="E80" s="201">
        <v>100</v>
      </c>
      <c r="F80" s="201"/>
      <c r="G80" s="201"/>
      <c r="H80" s="93"/>
      <c r="I80" s="201"/>
      <c r="J80" s="201"/>
      <c r="K80" s="94"/>
      <c r="L80" s="142"/>
      <c r="M80" s="123"/>
      <c r="N80" s="143"/>
      <c r="O80" s="143"/>
      <c r="P80" s="96"/>
      <c r="Q80" s="203"/>
    </row>
    <row r="81" spans="1:17" ht="12.75">
      <c r="A81" s="162" t="s">
        <v>380</v>
      </c>
      <c r="B81" s="192"/>
      <c r="C81" s="202" t="s">
        <v>307</v>
      </c>
      <c r="D81" s="125" t="s">
        <v>249</v>
      </c>
      <c r="E81" s="201">
        <v>100</v>
      </c>
      <c r="F81" s="201"/>
      <c r="G81" s="201"/>
      <c r="H81" s="93"/>
      <c r="I81" s="201"/>
      <c r="J81" s="201"/>
      <c r="K81" s="94"/>
      <c r="L81" s="142"/>
      <c r="M81" s="123"/>
      <c r="N81" s="143"/>
      <c r="O81" s="143"/>
      <c r="P81" s="96"/>
      <c r="Q81" s="203"/>
    </row>
    <row r="82" spans="1:17" ht="38.25">
      <c r="A82" s="162" t="s">
        <v>381</v>
      </c>
      <c r="B82" s="192"/>
      <c r="C82" s="37" t="s">
        <v>308</v>
      </c>
      <c r="D82" s="125" t="s">
        <v>249</v>
      </c>
      <c r="E82" s="204">
        <v>1</v>
      </c>
      <c r="F82" s="201"/>
      <c r="G82" s="201"/>
      <c r="H82" s="93"/>
      <c r="I82" s="201"/>
      <c r="J82" s="201"/>
      <c r="K82" s="94"/>
      <c r="L82" s="142"/>
      <c r="M82" s="123"/>
      <c r="N82" s="143"/>
      <c r="O82" s="143"/>
      <c r="P82" s="96"/>
      <c r="Q82" s="203"/>
    </row>
    <row r="83" spans="1:17" ht="25.5">
      <c r="A83" s="162" t="s">
        <v>382</v>
      </c>
      <c r="B83" s="192"/>
      <c r="C83" s="38" t="s">
        <v>309</v>
      </c>
      <c r="D83" s="125" t="s">
        <v>249</v>
      </c>
      <c r="E83" s="204">
        <v>12</v>
      </c>
      <c r="F83" s="201"/>
      <c r="G83" s="201"/>
      <c r="H83" s="93"/>
      <c r="I83" s="201"/>
      <c r="J83" s="201"/>
      <c r="K83" s="94"/>
      <c r="L83" s="142"/>
      <c r="M83" s="123"/>
      <c r="N83" s="143"/>
      <c r="O83" s="143"/>
      <c r="P83" s="96"/>
      <c r="Q83" s="203"/>
    </row>
    <row r="84" spans="1:16" ht="27">
      <c r="A84" s="162" t="s">
        <v>383</v>
      </c>
      <c r="B84" s="192"/>
      <c r="C84" s="37" t="s">
        <v>310</v>
      </c>
      <c r="D84" s="126" t="s">
        <v>1396</v>
      </c>
      <c r="E84" s="195">
        <v>1</v>
      </c>
      <c r="F84" s="201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25.5">
      <c r="A85" s="162" t="s">
        <v>384</v>
      </c>
      <c r="B85" s="192"/>
      <c r="C85" s="37" t="s">
        <v>1250</v>
      </c>
      <c r="D85" s="126" t="s">
        <v>1396</v>
      </c>
      <c r="E85" s="195">
        <v>1</v>
      </c>
      <c r="F85" s="97"/>
      <c r="G85" s="97"/>
      <c r="H85" s="93"/>
      <c r="I85" s="97"/>
      <c r="J85" s="201"/>
      <c r="K85" s="94"/>
      <c r="L85" s="142"/>
      <c r="M85" s="123"/>
      <c r="N85" s="143"/>
      <c r="O85" s="143"/>
      <c r="P85" s="96"/>
    </row>
    <row r="86" spans="1:16" ht="12.75">
      <c r="A86" s="162" t="s">
        <v>385</v>
      </c>
      <c r="B86" s="192"/>
      <c r="C86" s="37" t="s">
        <v>311</v>
      </c>
      <c r="D86" s="126" t="s">
        <v>1396</v>
      </c>
      <c r="E86" s="195">
        <v>1</v>
      </c>
      <c r="F86" s="201"/>
      <c r="G86" s="201"/>
      <c r="H86" s="93"/>
      <c r="I86" s="97"/>
      <c r="J86" s="201"/>
      <c r="K86" s="94"/>
      <c r="L86" s="142"/>
      <c r="M86" s="123"/>
      <c r="N86" s="143"/>
      <c r="O86" s="143"/>
      <c r="P86" s="96"/>
    </row>
    <row r="87" spans="1:16" ht="25.5">
      <c r="A87" s="162" t="s">
        <v>386</v>
      </c>
      <c r="B87" s="192"/>
      <c r="C87" s="37" t="s">
        <v>312</v>
      </c>
      <c r="D87" s="126" t="s">
        <v>1396</v>
      </c>
      <c r="E87" s="195">
        <v>1</v>
      </c>
      <c r="F87" s="201"/>
      <c r="G87" s="201"/>
      <c r="H87" s="93"/>
      <c r="I87" s="97"/>
      <c r="J87" s="201"/>
      <c r="K87" s="94"/>
      <c r="L87" s="142"/>
      <c r="M87" s="123"/>
      <c r="N87" s="143"/>
      <c r="O87" s="143"/>
      <c r="P87" s="96"/>
    </row>
    <row r="88" spans="1:16" ht="12.75">
      <c r="A88" s="162" t="s">
        <v>387</v>
      </c>
      <c r="B88" s="162"/>
      <c r="C88" s="35" t="s">
        <v>191</v>
      </c>
      <c r="D88" s="125" t="s">
        <v>1374</v>
      </c>
      <c r="E88" s="205">
        <v>628</v>
      </c>
      <c r="F88" s="201"/>
      <c r="G88" s="201"/>
      <c r="H88" s="93"/>
      <c r="I88" s="97"/>
      <c r="J88" s="201"/>
      <c r="K88" s="94"/>
      <c r="L88" s="142"/>
      <c r="M88" s="123"/>
      <c r="N88" s="143"/>
      <c r="O88" s="143"/>
      <c r="P88" s="96"/>
    </row>
    <row r="89" spans="1:16" ht="25.5">
      <c r="A89" s="162" t="s">
        <v>388</v>
      </c>
      <c r="B89" s="162"/>
      <c r="C89" s="35" t="s">
        <v>192</v>
      </c>
      <c r="D89" s="126" t="s">
        <v>249</v>
      </c>
      <c r="E89" s="205">
        <v>85</v>
      </c>
      <c r="F89" s="201"/>
      <c r="G89" s="201"/>
      <c r="H89" s="93"/>
      <c r="I89" s="97"/>
      <c r="J89" s="201"/>
      <c r="K89" s="94"/>
      <c r="L89" s="142"/>
      <c r="M89" s="123"/>
      <c r="N89" s="143"/>
      <c r="O89" s="143"/>
      <c r="P89" s="96"/>
    </row>
    <row r="90" spans="1:16" ht="12.75">
      <c r="A90" s="162" t="s">
        <v>189</v>
      </c>
      <c r="B90" s="192"/>
      <c r="C90" s="39" t="s">
        <v>313</v>
      </c>
      <c r="D90" s="125" t="s">
        <v>1374</v>
      </c>
      <c r="E90" s="201">
        <v>976</v>
      </c>
      <c r="F90" s="201"/>
      <c r="G90" s="201"/>
      <c r="H90" s="93"/>
      <c r="I90" s="97"/>
      <c r="J90" s="201"/>
      <c r="K90" s="94"/>
      <c r="L90" s="142"/>
      <c r="M90" s="123"/>
      <c r="N90" s="143"/>
      <c r="O90" s="143"/>
      <c r="P90" s="96"/>
    </row>
    <row r="91" spans="1:16" ht="12.75">
      <c r="A91" s="162" t="s">
        <v>190</v>
      </c>
      <c r="B91" s="192"/>
      <c r="C91" s="37" t="s">
        <v>314</v>
      </c>
      <c r="D91" s="127" t="s">
        <v>1396</v>
      </c>
      <c r="E91" s="195">
        <v>1</v>
      </c>
      <c r="F91" s="201"/>
      <c r="G91" s="201"/>
      <c r="H91" s="93"/>
      <c r="I91" s="97"/>
      <c r="J91" s="201"/>
      <c r="K91" s="94"/>
      <c r="L91" s="142"/>
      <c r="M91" s="123"/>
      <c r="N91" s="143"/>
      <c r="O91" s="143"/>
      <c r="P91" s="96"/>
    </row>
    <row r="92" spans="1:16" ht="12.75">
      <c r="A92" s="125"/>
      <c r="B92" s="20"/>
      <c r="C92" s="343" t="s">
        <v>1291</v>
      </c>
      <c r="D92" s="344"/>
      <c r="E92" s="345"/>
      <c r="F92" s="14"/>
      <c r="G92" s="15"/>
      <c r="H92" s="15"/>
      <c r="I92" s="15"/>
      <c r="J92" s="16"/>
      <c r="K92" s="16"/>
      <c r="L92" s="102"/>
      <c r="M92" s="103"/>
      <c r="N92" s="103"/>
      <c r="O92" s="103"/>
      <c r="P92" s="103"/>
    </row>
    <row r="93" spans="1:16" ht="12.75">
      <c r="A93" s="125"/>
      <c r="B93" s="20"/>
      <c r="C93" s="346" t="s">
        <v>1583</v>
      </c>
      <c r="D93" s="347"/>
      <c r="E93" s="347"/>
      <c r="F93" s="347"/>
      <c r="G93" s="347"/>
      <c r="H93" s="347"/>
      <c r="I93" s="347"/>
      <c r="J93" s="347"/>
      <c r="K93" s="316"/>
      <c r="L93" s="104"/>
      <c r="M93" s="105"/>
      <c r="N93" s="105"/>
      <c r="O93" s="105"/>
      <c r="P93" s="164"/>
    </row>
    <row r="94" spans="1:16" ht="12.75">
      <c r="A94" s="125"/>
      <c r="B94" s="20"/>
      <c r="C94" s="348" t="s">
        <v>1584</v>
      </c>
      <c r="D94" s="347"/>
      <c r="E94" s="347"/>
      <c r="F94" s="347"/>
      <c r="G94" s="347"/>
      <c r="H94" s="347"/>
      <c r="I94" s="347"/>
      <c r="J94" s="347"/>
      <c r="K94" s="316"/>
      <c r="L94" s="165"/>
      <c r="M94" s="166"/>
      <c r="N94" s="166"/>
      <c r="O94" s="166"/>
      <c r="P94" s="166"/>
    </row>
    <row r="95" spans="1:16" ht="12.75">
      <c r="A95" s="138"/>
      <c r="B95" s="160"/>
      <c r="C95" s="288"/>
      <c r="D95" s="167"/>
      <c r="E95" s="167"/>
      <c r="F95" s="160"/>
      <c r="G95" s="160"/>
      <c r="H95" s="160"/>
      <c r="I95" s="160"/>
      <c r="J95" s="160"/>
      <c r="K95" s="160"/>
      <c r="L95" s="167"/>
      <c r="M95" s="167"/>
      <c r="N95" s="167"/>
      <c r="O95" s="167"/>
      <c r="P95" s="167"/>
    </row>
    <row r="96" spans="1:16" ht="12.75">
      <c r="A96" s="138"/>
      <c r="B96" s="160"/>
      <c r="C96" s="288"/>
      <c r="D96" s="167"/>
      <c r="E96" s="167"/>
      <c r="F96" s="160"/>
      <c r="G96" s="160"/>
      <c r="H96" s="160"/>
      <c r="I96" s="160"/>
      <c r="J96" s="160"/>
      <c r="K96" s="160"/>
      <c r="L96" s="167"/>
      <c r="M96" s="167"/>
      <c r="N96" s="168" t="s">
        <v>1585</v>
      </c>
      <c r="O96" s="349"/>
      <c r="P96" s="349"/>
    </row>
    <row r="97" spans="1:16" ht="12.75">
      <c r="A97" s="138"/>
      <c r="B97" s="169"/>
      <c r="C97" s="289"/>
      <c r="D97" s="171"/>
      <c r="E97" s="82"/>
      <c r="F97" s="66"/>
      <c r="G97" s="67"/>
      <c r="H97" s="67"/>
      <c r="I97" s="67"/>
      <c r="J97" s="68"/>
      <c r="K97" s="69"/>
      <c r="L97" s="116"/>
      <c r="M97" s="117"/>
      <c r="N97" s="206"/>
      <c r="O97" s="206"/>
      <c r="P97" s="119"/>
    </row>
    <row r="98" spans="1:10" s="174" customFormat="1" ht="15.75">
      <c r="A98" s="51" t="s">
        <v>1578</v>
      </c>
      <c r="B98" s="52"/>
      <c r="C98" s="290"/>
      <c r="D98" s="53"/>
      <c r="E98" s="53"/>
      <c r="F98" s="53"/>
      <c r="G98" s="53"/>
      <c r="H98" s="55"/>
      <c r="I98" s="173"/>
      <c r="J98" s="173"/>
    </row>
    <row r="99" spans="1:8" s="173" customFormat="1" ht="12.75" customHeight="1">
      <c r="A99" s="51"/>
      <c r="B99" s="52"/>
      <c r="C99" s="291" t="s">
        <v>1580</v>
      </c>
      <c r="D99" s="51"/>
      <c r="E99" s="51"/>
      <c r="F99" s="55"/>
      <c r="G99" s="55"/>
      <c r="H99" s="55"/>
    </row>
    <row r="100" spans="2:14" s="173" customFormat="1" ht="15.75">
      <c r="B100" s="52"/>
      <c r="D100" s="51"/>
      <c r="E100" s="51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8" ht="12.75">
      <c r="A101" s="51" t="s">
        <v>1579</v>
      </c>
      <c r="B101" s="51"/>
      <c r="C101" s="54"/>
      <c r="D101" s="54"/>
      <c r="E101" s="54"/>
      <c r="F101" s="54"/>
      <c r="G101" s="54"/>
      <c r="H101" s="58"/>
    </row>
    <row r="102" spans="1:7" ht="12.75" customHeight="1">
      <c r="A102" s="51"/>
      <c r="B102" s="51"/>
      <c r="C102" s="291" t="s">
        <v>1580</v>
      </c>
      <c r="D102" s="51"/>
      <c r="E102" s="51"/>
      <c r="F102" s="55"/>
      <c r="G102" s="55"/>
    </row>
    <row r="103" spans="1:2" ht="15.75">
      <c r="A103" s="51" t="s">
        <v>1581</v>
      </c>
      <c r="B103" s="175"/>
    </row>
  </sheetData>
  <sheetProtection/>
  <mergeCells count="14">
    <mergeCell ref="C92:E92"/>
    <mergeCell ref="C93:K93"/>
    <mergeCell ref="C94:K94"/>
    <mergeCell ref="O96:P96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P168"/>
  <sheetViews>
    <sheetView showZeros="0" zoomScale="93" zoomScaleNormal="93" zoomScalePageLayoutView="0" workbookViewId="0" topLeftCell="A7">
      <selection activeCell="F15" sqref="F15"/>
    </sheetView>
  </sheetViews>
  <sheetFormatPr defaultColWidth="9.140625" defaultRowHeight="12.75"/>
  <cols>
    <col min="1" max="1" width="8.28125" style="19" customWidth="1"/>
    <col min="2" max="2" width="7.140625" style="19" customWidth="1"/>
    <col min="3" max="3" width="30.57421875" style="19" customWidth="1"/>
    <col min="4" max="4" width="5.28125" style="19" customWidth="1"/>
    <col min="5" max="5" width="6.7109375" style="19" customWidth="1"/>
    <col min="6" max="6" width="5.8515625" style="19" bestFit="1" customWidth="1"/>
    <col min="7" max="7" width="8.28125" style="19" bestFit="1" customWidth="1"/>
    <col min="8" max="8" width="6.8515625" style="19" bestFit="1" customWidth="1"/>
    <col min="9" max="9" width="9.00390625" style="19" bestFit="1" customWidth="1"/>
    <col min="10" max="10" width="7.421875" style="19" customWidth="1"/>
    <col min="11" max="11" width="9.710937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7" t="s">
        <v>389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967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P149</f>
        <v>0</v>
      </c>
      <c r="O8" s="341"/>
      <c r="P8" s="159" t="s">
        <v>1586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8"/>
      <c r="C14" s="189" t="s">
        <v>789</v>
      </c>
      <c r="D14" s="120"/>
      <c r="E14" s="190"/>
      <c r="F14" s="191"/>
      <c r="G14" s="191"/>
      <c r="H14" s="93">
        <f>F14*G14</f>
        <v>0</v>
      </c>
      <c r="I14" s="191"/>
      <c r="J14" s="191"/>
      <c r="K14" s="191"/>
      <c r="L14" s="191"/>
      <c r="M14" s="191"/>
      <c r="N14" s="191"/>
      <c r="O14" s="191"/>
      <c r="P14" s="191"/>
    </row>
    <row r="15" spans="1:16" ht="51">
      <c r="A15" s="162" t="s">
        <v>390</v>
      </c>
      <c r="B15" s="192"/>
      <c r="C15" s="193" t="s">
        <v>790</v>
      </c>
      <c r="D15" s="194" t="s">
        <v>1396</v>
      </c>
      <c r="E15" s="129">
        <v>1</v>
      </c>
      <c r="F15" s="129"/>
      <c r="G15" s="129"/>
      <c r="H15" s="93"/>
      <c r="I15" s="129"/>
      <c r="J15" s="129"/>
      <c r="K15" s="94"/>
      <c r="L15" s="142"/>
      <c r="M15" s="123"/>
      <c r="N15" s="143"/>
      <c r="O15" s="143"/>
      <c r="P15" s="96"/>
    </row>
    <row r="16" spans="1:16" ht="25.5">
      <c r="A16" s="162" t="s">
        <v>391</v>
      </c>
      <c r="B16" s="192"/>
      <c r="C16" s="37" t="s">
        <v>791</v>
      </c>
      <c r="D16" s="194" t="s">
        <v>1374</v>
      </c>
      <c r="E16" s="129">
        <v>30</v>
      </c>
      <c r="F16" s="97"/>
      <c r="G16" s="129"/>
      <c r="H16" s="93"/>
      <c r="I16" s="129"/>
      <c r="J16" s="129"/>
      <c r="K16" s="94"/>
      <c r="L16" s="142"/>
      <c r="M16" s="123"/>
      <c r="N16" s="143"/>
      <c r="O16" s="143"/>
      <c r="P16" s="96"/>
    </row>
    <row r="17" spans="1:16" ht="25.5">
      <c r="A17" s="162" t="s">
        <v>392</v>
      </c>
      <c r="B17" s="192"/>
      <c r="C17" s="37" t="s">
        <v>792</v>
      </c>
      <c r="D17" s="194" t="s">
        <v>1374</v>
      </c>
      <c r="E17" s="129">
        <v>4.6</v>
      </c>
      <c r="F17" s="97"/>
      <c r="G17" s="129"/>
      <c r="H17" s="93"/>
      <c r="I17" s="129"/>
      <c r="J17" s="129"/>
      <c r="K17" s="94"/>
      <c r="L17" s="142"/>
      <c r="M17" s="123"/>
      <c r="N17" s="143"/>
      <c r="O17" s="143"/>
      <c r="P17" s="96"/>
    </row>
    <row r="18" spans="1:16" ht="25.5">
      <c r="A18" s="162" t="s">
        <v>393</v>
      </c>
      <c r="B18" s="192"/>
      <c r="C18" s="37" t="s">
        <v>793</v>
      </c>
      <c r="D18" s="194" t="s">
        <v>1374</v>
      </c>
      <c r="E18" s="129">
        <v>15.4</v>
      </c>
      <c r="F18" s="97"/>
      <c r="G18" s="129"/>
      <c r="H18" s="93"/>
      <c r="I18" s="129"/>
      <c r="J18" s="129"/>
      <c r="K18" s="94"/>
      <c r="L18" s="142"/>
      <c r="M18" s="123"/>
      <c r="N18" s="143"/>
      <c r="O18" s="143"/>
      <c r="P18" s="96"/>
    </row>
    <row r="19" spans="1:16" ht="25.5">
      <c r="A19" s="162" t="s">
        <v>394</v>
      </c>
      <c r="B19" s="192"/>
      <c r="C19" s="37" t="s">
        <v>794</v>
      </c>
      <c r="D19" s="194" t="s">
        <v>1374</v>
      </c>
      <c r="E19" s="129">
        <v>22.5</v>
      </c>
      <c r="F19" s="97"/>
      <c r="G19" s="129"/>
      <c r="H19" s="93"/>
      <c r="I19" s="129"/>
      <c r="J19" s="129"/>
      <c r="K19" s="94"/>
      <c r="L19" s="142"/>
      <c r="M19" s="123"/>
      <c r="N19" s="143"/>
      <c r="O19" s="143"/>
      <c r="P19" s="96"/>
    </row>
    <row r="20" spans="1:16" ht="25.5">
      <c r="A20" s="162" t="s">
        <v>395</v>
      </c>
      <c r="B20" s="192"/>
      <c r="C20" s="37" t="s">
        <v>795</v>
      </c>
      <c r="D20" s="194" t="s">
        <v>1374</v>
      </c>
      <c r="E20" s="129">
        <v>34.4</v>
      </c>
      <c r="F20" s="97"/>
      <c r="G20" s="129"/>
      <c r="H20" s="93"/>
      <c r="I20" s="129"/>
      <c r="J20" s="129"/>
      <c r="K20" s="94"/>
      <c r="L20" s="142"/>
      <c r="M20" s="123"/>
      <c r="N20" s="143"/>
      <c r="O20" s="143"/>
      <c r="P20" s="96"/>
    </row>
    <row r="21" spans="1:16" ht="25.5">
      <c r="A21" s="162" t="s">
        <v>396</v>
      </c>
      <c r="B21" s="192"/>
      <c r="C21" s="37" t="s">
        <v>796</v>
      </c>
      <c r="D21" s="194" t="s">
        <v>1374</v>
      </c>
      <c r="E21" s="129">
        <v>11.8</v>
      </c>
      <c r="F21" s="97"/>
      <c r="G21" s="129"/>
      <c r="H21" s="93"/>
      <c r="I21" s="129"/>
      <c r="J21" s="129"/>
      <c r="K21" s="94"/>
      <c r="L21" s="142"/>
      <c r="M21" s="123"/>
      <c r="N21" s="143"/>
      <c r="O21" s="143"/>
      <c r="P21" s="96"/>
    </row>
    <row r="22" spans="1:16" ht="25.5">
      <c r="A22" s="162" t="s">
        <v>397</v>
      </c>
      <c r="B22" s="192"/>
      <c r="C22" s="37" t="s">
        <v>797</v>
      </c>
      <c r="D22" s="194" t="s">
        <v>1374</v>
      </c>
      <c r="E22" s="129">
        <v>27.8</v>
      </c>
      <c r="F22" s="97"/>
      <c r="G22" s="129"/>
      <c r="H22" s="93"/>
      <c r="I22" s="129"/>
      <c r="J22" s="129"/>
      <c r="K22" s="94"/>
      <c r="L22" s="142"/>
      <c r="M22" s="123"/>
      <c r="N22" s="143"/>
      <c r="O22" s="143"/>
      <c r="P22" s="96"/>
    </row>
    <row r="23" spans="1:16" ht="25.5">
      <c r="A23" s="162" t="s">
        <v>398</v>
      </c>
      <c r="B23" s="192"/>
      <c r="C23" s="37" t="s">
        <v>798</v>
      </c>
      <c r="D23" s="194" t="s">
        <v>1374</v>
      </c>
      <c r="E23" s="129">
        <v>11</v>
      </c>
      <c r="F23" s="97"/>
      <c r="G23" s="129"/>
      <c r="H23" s="93"/>
      <c r="I23" s="129"/>
      <c r="J23" s="129"/>
      <c r="K23" s="94"/>
      <c r="L23" s="142"/>
      <c r="M23" s="123"/>
      <c r="N23" s="143"/>
      <c r="O23" s="143"/>
      <c r="P23" s="96"/>
    </row>
    <row r="24" spans="1:16" ht="25.5">
      <c r="A24" s="162" t="s">
        <v>399</v>
      </c>
      <c r="B24" s="192"/>
      <c r="C24" s="37" t="s">
        <v>799</v>
      </c>
      <c r="D24" s="194" t="s">
        <v>1374</v>
      </c>
      <c r="E24" s="129">
        <v>26.7</v>
      </c>
      <c r="F24" s="97"/>
      <c r="G24" s="129"/>
      <c r="H24" s="93"/>
      <c r="I24" s="129"/>
      <c r="J24" s="129"/>
      <c r="K24" s="94"/>
      <c r="L24" s="142"/>
      <c r="M24" s="123"/>
      <c r="N24" s="143"/>
      <c r="O24" s="143"/>
      <c r="P24" s="96"/>
    </row>
    <row r="25" spans="1:16" ht="25.5">
      <c r="A25" s="162" t="s">
        <v>400</v>
      </c>
      <c r="B25" s="192"/>
      <c r="C25" s="37" t="s">
        <v>800</v>
      </c>
      <c r="D25" s="194" t="s">
        <v>1374</v>
      </c>
      <c r="E25" s="129">
        <v>29.3</v>
      </c>
      <c r="F25" s="97"/>
      <c r="G25" s="129"/>
      <c r="H25" s="93"/>
      <c r="I25" s="129"/>
      <c r="J25" s="129"/>
      <c r="K25" s="94"/>
      <c r="L25" s="142"/>
      <c r="M25" s="123"/>
      <c r="N25" s="143"/>
      <c r="O25" s="143"/>
      <c r="P25" s="96"/>
    </row>
    <row r="26" spans="1:16" ht="25.5">
      <c r="A26" s="162" t="s">
        <v>401</v>
      </c>
      <c r="B26" s="192"/>
      <c r="C26" s="37" t="s">
        <v>801</v>
      </c>
      <c r="D26" s="194" t="s">
        <v>1374</v>
      </c>
      <c r="E26" s="129">
        <v>3.8</v>
      </c>
      <c r="F26" s="97"/>
      <c r="G26" s="129"/>
      <c r="H26" s="93"/>
      <c r="I26" s="129"/>
      <c r="J26" s="129"/>
      <c r="K26" s="94"/>
      <c r="L26" s="142"/>
      <c r="M26" s="123"/>
      <c r="N26" s="143"/>
      <c r="O26" s="143"/>
      <c r="P26" s="96"/>
    </row>
    <row r="27" spans="1:16" ht="25.5">
      <c r="A27" s="162" t="s">
        <v>402</v>
      </c>
      <c r="B27" s="192"/>
      <c r="C27" s="37" t="s">
        <v>802</v>
      </c>
      <c r="D27" s="194" t="s">
        <v>1374</v>
      </c>
      <c r="E27" s="129">
        <v>10.6</v>
      </c>
      <c r="F27" s="97"/>
      <c r="G27" s="129"/>
      <c r="H27" s="93"/>
      <c r="I27" s="129"/>
      <c r="J27" s="129"/>
      <c r="K27" s="94"/>
      <c r="L27" s="142"/>
      <c r="M27" s="123"/>
      <c r="N27" s="143"/>
      <c r="O27" s="143"/>
      <c r="P27" s="96"/>
    </row>
    <row r="28" spans="1:16" ht="25.5">
      <c r="A28" s="162" t="s">
        <v>403</v>
      </c>
      <c r="B28" s="192"/>
      <c r="C28" s="37" t="s">
        <v>803</v>
      </c>
      <c r="D28" s="194" t="s">
        <v>1374</v>
      </c>
      <c r="E28" s="129">
        <v>26.6</v>
      </c>
      <c r="F28" s="97"/>
      <c r="G28" s="129"/>
      <c r="H28" s="93"/>
      <c r="I28" s="129"/>
      <c r="J28" s="129"/>
      <c r="K28" s="94"/>
      <c r="L28" s="142"/>
      <c r="M28" s="123"/>
      <c r="N28" s="143"/>
      <c r="O28" s="143"/>
      <c r="P28" s="96"/>
    </row>
    <row r="29" spans="1:16" ht="25.5">
      <c r="A29" s="162" t="s">
        <v>404</v>
      </c>
      <c r="B29" s="192"/>
      <c r="C29" s="37" t="s">
        <v>804</v>
      </c>
      <c r="D29" s="194" t="s">
        <v>1374</v>
      </c>
      <c r="E29" s="129">
        <v>27.8</v>
      </c>
      <c r="F29" s="97"/>
      <c r="G29" s="129"/>
      <c r="H29" s="93"/>
      <c r="I29" s="129"/>
      <c r="J29" s="129"/>
      <c r="K29" s="94"/>
      <c r="L29" s="142"/>
      <c r="M29" s="123"/>
      <c r="N29" s="143"/>
      <c r="O29" s="143"/>
      <c r="P29" s="96"/>
    </row>
    <row r="30" spans="1:16" ht="25.5">
      <c r="A30" s="162" t="s">
        <v>405</v>
      </c>
      <c r="B30" s="192"/>
      <c r="C30" s="37" t="s">
        <v>805</v>
      </c>
      <c r="D30" s="194" t="s">
        <v>1374</v>
      </c>
      <c r="E30" s="129">
        <v>20.6</v>
      </c>
      <c r="F30" s="97"/>
      <c r="G30" s="129"/>
      <c r="H30" s="93"/>
      <c r="I30" s="129"/>
      <c r="J30" s="129"/>
      <c r="K30" s="94"/>
      <c r="L30" s="142"/>
      <c r="M30" s="123"/>
      <c r="N30" s="143"/>
      <c r="O30" s="143"/>
      <c r="P30" s="96"/>
    </row>
    <row r="31" spans="1:16" ht="25.5">
      <c r="A31" s="162" t="s">
        <v>406</v>
      </c>
      <c r="B31" s="192"/>
      <c r="C31" s="37" t="s">
        <v>806</v>
      </c>
      <c r="D31" s="194" t="s">
        <v>1374</v>
      </c>
      <c r="E31" s="129">
        <v>68.4</v>
      </c>
      <c r="F31" s="97"/>
      <c r="G31" s="129"/>
      <c r="H31" s="93"/>
      <c r="I31" s="129"/>
      <c r="J31" s="129"/>
      <c r="K31" s="94"/>
      <c r="L31" s="142"/>
      <c r="M31" s="123"/>
      <c r="N31" s="143"/>
      <c r="O31" s="143"/>
      <c r="P31" s="96"/>
    </row>
    <row r="32" spans="1:16" ht="25.5">
      <c r="A32" s="162" t="s">
        <v>407</v>
      </c>
      <c r="B32" s="192"/>
      <c r="C32" s="37" t="s">
        <v>807</v>
      </c>
      <c r="D32" s="194" t="s">
        <v>1374</v>
      </c>
      <c r="E32" s="129">
        <v>5.2</v>
      </c>
      <c r="F32" s="97"/>
      <c r="G32" s="129"/>
      <c r="H32" s="93"/>
      <c r="I32" s="129"/>
      <c r="J32" s="129"/>
      <c r="K32" s="94"/>
      <c r="L32" s="142"/>
      <c r="M32" s="123"/>
      <c r="N32" s="143"/>
      <c r="O32" s="143"/>
      <c r="P32" s="96"/>
    </row>
    <row r="33" spans="1:16" ht="25.5">
      <c r="A33" s="162" t="s">
        <v>408</v>
      </c>
      <c r="B33" s="192"/>
      <c r="C33" s="37" t="s">
        <v>808</v>
      </c>
      <c r="D33" s="194" t="s">
        <v>1374</v>
      </c>
      <c r="E33" s="129">
        <v>32</v>
      </c>
      <c r="F33" s="97"/>
      <c r="G33" s="129"/>
      <c r="H33" s="93"/>
      <c r="I33" s="129"/>
      <c r="J33" s="129"/>
      <c r="K33" s="94"/>
      <c r="L33" s="142"/>
      <c r="M33" s="123"/>
      <c r="N33" s="143"/>
      <c r="O33" s="143"/>
      <c r="P33" s="96"/>
    </row>
    <row r="34" spans="1:16" ht="25.5">
      <c r="A34" s="162" t="s">
        <v>409</v>
      </c>
      <c r="B34" s="192"/>
      <c r="C34" s="37" t="s">
        <v>809</v>
      </c>
      <c r="D34" s="127" t="s">
        <v>1374</v>
      </c>
      <c r="E34" s="195">
        <v>0.6</v>
      </c>
      <c r="F34" s="97"/>
      <c r="G34" s="129"/>
      <c r="H34" s="93"/>
      <c r="I34" s="129"/>
      <c r="J34" s="129"/>
      <c r="K34" s="94"/>
      <c r="L34" s="142"/>
      <c r="M34" s="123"/>
      <c r="N34" s="143"/>
      <c r="O34" s="143"/>
      <c r="P34" s="96"/>
    </row>
    <row r="35" spans="1:16" ht="25.5">
      <c r="A35" s="162" t="s">
        <v>410</v>
      </c>
      <c r="B35" s="192"/>
      <c r="C35" s="37" t="s">
        <v>810</v>
      </c>
      <c r="D35" s="127" t="s">
        <v>1374</v>
      </c>
      <c r="E35" s="195">
        <v>8.6</v>
      </c>
      <c r="F35" s="97"/>
      <c r="G35" s="129"/>
      <c r="H35" s="93"/>
      <c r="I35" s="129"/>
      <c r="J35" s="129"/>
      <c r="K35" s="94"/>
      <c r="L35" s="142"/>
      <c r="M35" s="123"/>
      <c r="N35" s="143"/>
      <c r="O35" s="143"/>
      <c r="P35" s="96"/>
    </row>
    <row r="36" spans="1:16" ht="25.5">
      <c r="A36" s="162" t="s">
        <v>411</v>
      </c>
      <c r="B36" s="192"/>
      <c r="C36" s="37" t="s">
        <v>811</v>
      </c>
      <c r="D36" s="127" t="s">
        <v>1374</v>
      </c>
      <c r="E36" s="195">
        <v>113.4</v>
      </c>
      <c r="F36" s="97"/>
      <c r="G36" s="129"/>
      <c r="H36" s="93"/>
      <c r="I36" s="129"/>
      <c r="J36" s="129"/>
      <c r="K36" s="94"/>
      <c r="L36" s="142"/>
      <c r="M36" s="123"/>
      <c r="N36" s="143"/>
      <c r="O36" s="143"/>
      <c r="P36" s="96"/>
    </row>
    <row r="37" spans="1:16" ht="25.5">
      <c r="A37" s="162" t="s">
        <v>412</v>
      </c>
      <c r="B37" s="192"/>
      <c r="C37" s="37" t="s">
        <v>1022</v>
      </c>
      <c r="D37" s="127" t="s">
        <v>1374</v>
      </c>
      <c r="E37" s="195">
        <v>116.6</v>
      </c>
      <c r="F37" s="97"/>
      <c r="G37" s="129"/>
      <c r="H37" s="93"/>
      <c r="I37" s="129"/>
      <c r="J37" s="129"/>
      <c r="K37" s="94"/>
      <c r="L37" s="142"/>
      <c r="M37" s="123"/>
      <c r="N37" s="143"/>
      <c r="O37" s="143"/>
      <c r="P37" s="96"/>
    </row>
    <row r="38" spans="1:16" ht="25.5">
      <c r="A38" s="162" t="s">
        <v>413</v>
      </c>
      <c r="B38" s="192"/>
      <c r="C38" s="37" t="s">
        <v>1023</v>
      </c>
      <c r="D38" s="127" t="s">
        <v>1374</v>
      </c>
      <c r="E38" s="195">
        <v>49.7</v>
      </c>
      <c r="F38" s="97"/>
      <c r="G38" s="129"/>
      <c r="H38" s="93"/>
      <c r="I38" s="129"/>
      <c r="J38" s="129"/>
      <c r="K38" s="94"/>
      <c r="L38" s="142"/>
      <c r="M38" s="123"/>
      <c r="N38" s="143"/>
      <c r="O38" s="143"/>
      <c r="P38" s="96"/>
    </row>
    <row r="39" spans="1:16" ht="25.5">
      <c r="A39" s="162" t="s">
        <v>414</v>
      </c>
      <c r="B39" s="192"/>
      <c r="C39" s="37" t="s">
        <v>1024</v>
      </c>
      <c r="D39" s="127" t="s">
        <v>1374</v>
      </c>
      <c r="E39" s="195">
        <v>88.9</v>
      </c>
      <c r="F39" s="97"/>
      <c r="G39" s="129"/>
      <c r="H39" s="93"/>
      <c r="I39" s="129"/>
      <c r="J39" s="129"/>
      <c r="K39" s="94"/>
      <c r="L39" s="142"/>
      <c r="M39" s="123"/>
      <c r="N39" s="143"/>
      <c r="O39" s="143"/>
      <c r="P39" s="96"/>
    </row>
    <row r="40" spans="1:16" ht="25.5">
      <c r="A40" s="162" t="s">
        <v>415</v>
      </c>
      <c r="B40" s="192"/>
      <c r="C40" s="37" t="s">
        <v>1025</v>
      </c>
      <c r="D40" s="127"/>
      <c r="E40" s="195"/>
      <c r="F40" s="97"/>
      <c r="G40" s="129"/>
      <c r="H40" s="93"/>
      <c r="I40" s="129"/>
      <c r="J40" s="129"/>
      <c r="K40" s="94"/>
      <c r="L40" s="142"/>
      <c r="M40" s="123"/>
      <c r="N40" s="143"/>
      <c r="O40" s="143"/>
      <c r="P40" s="96"/>
    </row>
    <row r="41" spans="1:16" ht="14.25">
      <c r="A41" s="162" t="s">
        <v>416</v>
      </c>
      <c r="B41" s="192"/>
      <c r="C41" s="37" t="s">
        <v>1026</v>
      </c>
      <c r="D41" s="127" t="s">
        <v>1307</v>
      </c>
      <c r="E41" s="195">
        <v>6</v>
      </c>
      <c r="F41" s="97"/>
      <c r="G41" s="129"/>
      <c r="H41" s="93"/>
      <c r="I41" s="196"/>
      <c r="J41" s="129"/>
      <c r="K41" s="94"/>
      <c r="L41" s="142"/>
      <c r="M41" s="123"/>
      <c r="N41" s="143"/>
      <c r="O41" s="143"/>
      <c r="P41" s="96"/>
    </row>
    <row r="42" spans="1:16" ht="14.25">
      <c r="A42" s="162" t="s">
        <v>417</v>
      </c>
      <c r="B42" s="192"/>
      <c r="C42" s="37" t="s">
        <v>1027</v>
      </c>
      <c r="D42" s="127" t="s">
        <v>1307</v>
      </c>
      <c r="E42" s="195">
        <v>2</v>
      </c>
      <c r="F42" s="97"/>
      <c r="G42" s="129"/>
      <c r="H42" s="93"/>
      <c r="I42" s="196"/>
      <c r="J42" s="129"/>
      <c r="K42" s="94"/>
      <c r="L42" s="142"/>
      <c r="M42" s="123"/>
      <c r="N42" s="143"/>
      <c r="O42" s="143"/>
      <c r="P42" s="96"/>
    </row>
    <row r="43" spans="1:16" ht="14.25">
      <c r="A43" s="162" t="s">
        <v>418</v>
      </c>
      <c r="B43" s="192"/>
      <c r="C43" s="37" t="s">
        <v>1028</v>
      </c>
      <c r="D43" s="127" t="s">
        <v>1307</v>
      </c>
      <c r="E43" s="195">
        <v>2</v>
      </c>
      <c r="F43" s="97"/>
      <c r="G43" s="129"/>
      <c r="H43" s="93"/>
      <c r="I43" s="196"/>
      <c r="J43" s="129"/>
      <c r="K43" s="94"/>
      <c r="L43" s="142"/>
      <c r="M43" s="123"/>
      <c r="N43" s="143"/>
      <c r="O43" s="143"/>
      <c r="P43" s="96"/>
    </row>
    <row r="44" spans="1:16" ht="14.25">
      <c r="A44" s="162" t="s">
        <v>419</v>
      </c>
      <c r="B44" s="192"/>
      <c r="C44" s="37" t="s">
        <v>1029</v>
      </c>
      <c r="D44" s="127" t="s">
        <v>1307</v>
      </c>
      <c r="E44" s="195">
        <v>4</v>
      </c>
      <c r="F44" s="97"/>
      <c r="G44" s="129"/>
      <c r="H44" s="93"/>
      <c r="I44" s="196"/>
      <c r="J44" s="129"/>
      <c r="K44" s="94"/>
      <c r="L44" s="142"/>
      <c r="M44" s="123"/>
      <c r="N44" s="143"/>
      <c r="O44" s="143"/>
      <c r="P44" s="96"/>
    </row>
    <row r="45" spans="1:16" ht="14.25">
      <c r="A45" s="162" t="s">
        <v>420</v>
      </c>
      <c r="B45" s="192"/>
      <c r="C45" s="37" t="s">
        <v>1030</v>
      </c>
      <c r="D45" s="127" t="s">
        <v>1307</v>
      </c>
      <c r="E45" s="195">
        <v>1</v>
      </c>
      <c r="F45" s="97"/>
      <c r="G45" s="129"/>
      <c r="H45" s="93"/>
      <c r="I45" s="196"/>
      <c r="J45" s="129"/>
      <c r="K45" s="94"/>
      <c r="L45" s="142"/>
      <c r="M45" s="123"/>
      <c r="N45" s="143"/>
      <c r="O45" s="143"/>
      <c r="P45" s="96"/>
    </row>
    <row r="46" spans="1:16" ht="14.25">
      <c r="A46" s="162" t="s">
        <v>421</v>
      </c>
      <c r="B46" s="192"/>
      <c r="C46" s="37" t="s">
        <v>1031</v>
      </c>
      <c r="D46" s="127" t="s">
        <v>1307</v>
      </c>
      <c r="E46" s="195">
        <v>1</v>
      </c>
      <c r="F46" s="97"/>
      <c r="G46" s="129"/>
      <c r="H46" s="93"/>
      <c r="I46" s="196"/>
      <c r="J46" s="129"/>
      <c r="K46" s="94"/>
      <c r="L46" s="142"/>
      <c r="M46" s="123"/>
      <c r="N46" s="143"/>
      <c r="O46" s="143"/>
      <c r="P46" s="96"/>
    </row>
    <row r="47" spans="1:16" ht="14.25">
      <c r="A47" s="162" t="s">
        <v>422</v>
      </c>
      <c r="B47" s="192"/>
      <c r="C47" s="37" t="s">
        <v>1032</v>
      </c>
      <c r="D47" s="127" t="s">
        <v>1307</v>
      </c>
      <c r="E47" s="195">
        <v>10</v>
      </c>
      <c r="F47" s="97"/>
      <c r="G47" s="129"/>
      <c r="H47" s="93"/>
      <c r="I47" s="196"/>
      <c r="J47" s="129"/>
      <c r="K47" s="94"/>
      <c r="L47" s="142"/>
      <c r="M47" s="123"/>
      <c r="N47" s="143"/>
      <c r="O47" s="143"/>
      <c r="P47" s="96"/>
    </row>
    <row r="48" spans="1:16" ht="14.25">
      <c r="A48" s="162" t="s">
        <v>423</v>
      </c>
      <c r="B48" s="192"/>
      <c r="C48" s="37" t="s">
        <v>1033</v>
      </c>
      <c r="D48" s="127" t="s">
        <v>1307</v>
      </c>
      <c r="E48" s="195">
        <v>9</v>
      </c>
      <c r="F48" s="97"/>
      <c r="G48" s="129"/>
      <c r="H48" s="93"/>
      <c r="I48" s="196"/>
      <c r="J48" s="129"/>
      <c r="K48" s="94"/>
      <c r="L48" s="142"/>
      <c r="M48" s="123"/>
      <c r="N48" s="143"/>
      <c r="O48" s="143"/>
      <c r="P48" s="96"/>
    </row>
    <row r="49" spans="1:16" ht="14.25">
      <c r="A49" s="162" t="s">
        <v>424</v>
      </c>
      <c r="B49" s="192"/>
      <c r="C49" s="37" t="s">
        <v>1034</v>
      </c>
      <c r="D49" s="127" t="s">
        <v>1307</v>
      </c>
      <c r="E49" s="195">
        <v>4</v>
      </c>
      <c r="F49" s="97"/>
      <c r="G49" s="129"/>
      <c r="H49" s="93"/>
      <c r="I49" s="196"/>
      <c r="J49" s="129"/>
      <c r="K49" s="94"/>
      <c r="L49" s="142"/>
      <c r="M49" s="123"/>
      <c r="N49" s="143"/>
      <c r="O49" s="143"/>
      <c r="P49" s="96"/>
    </row>
    <row r="50" spans="1:16" ht="14.25">
      <c r="A50" s="162" t="s">
        <v>425</v>
      </c>
      <c r="B50" s="192"/>
      <c r="C50" s="37" t="s">
        <v>1035</v>
      </c>
      <c r="D50" s="127" t="s">
        <v>1307</v>
      </c>
      <c r="E50" s="195">
        <v>5</v>
      </c>
      <c r="F50" s="97"/>
      <c r="G50" s="129"/>
      <c r="H50" s="93"/>
      <c r="I50" s="196"/>
      <c r="J50" s="129"/>
      <c r="K50" s="94"/>
      <c r="L50" s="142"/>
      <c r="M50" s="123"/>
      <c r="N50" s="143"/>
      <c r="O50" s="143"/>
      <c r="P50" s="96"/>
    </row>
    <row r="51" spans="1:16" ht="14.25">
      <c r="A51" s="162" t="s">
        <v>426</v>
      </c>
      <c r="B51" s="192"/>
      <c r="C51" s="37" t="s">
        <v>1036</v>
      </c>
      <c r="D51" s="127" t="s">
        <v>1307</v>
      </c>
      <c r="E51" s="195">
        <v>2</v>
      </c>
      <c r="F51" s="97"/>
      <c r="G51" s="129"/>
      <c r="H51" s="93"/>
      <c r="I51" s="196"/>
      <c r="J51" s="129"/>
      <c r="K51" s="94"/>
      <c r="L51" s="142"/>
      <c r="M51" s="123"/>
      <c r="N51" s="143"/>
      <c r="O51" s="143"/>
      <c r="P51" s="96"/>
    </row>
    <row r="52" spans="1:16" ht="14.25">
      <c r="A52" s="162" t="s">
        <v>427</v>
      </c>
      <c r="B52" s="192"/>
      <c r="C52" s="37" t="s">
        <v>1037</v>
      </c>
      <c r="D52" s="127" t="s">
        <v>1307</v>
      </c>
      <c r="E52" s="195">
        <v>1</v>
      </c>
      <c r="F52" s="97"/>
      <c r="G52" s="129"/>
      <c r="H52" s="93"/>
      <c r="I52" s="196"/>
      <c r="J52" s="129"/>
      <c r="K52" s="94"/>
      <c r="L52" s="142"/>
      <c r="M52" s="123"/>
      <c r="N52" s="143"/>
      <c r="O52" s="143"/>
      <c r="P52" s="96"/>
    </row>
    <row r="53" spans="1:16" ht="14.25">
      <c r="A53" s="162" t="s">
        <v>428</v>
      </c>
      <c r="B53" s="192"/>
      <c r="C53" s="37" t="s">
        <v>1038</v>
      </c>
      <c r="D53" s="127" t="s">
        <v>1307</v>
      </c>
      <c r="E53" s="195">
        <v>3</v>
      </c>
      <c r="F53" s="97"/>
      <c r="G53" s="129"/>
      <c r="H53" s="93"/>
      <c r="I53" s="196"/>
      <c r="J53" s="129"/>
      <c r="K53" s="94"/>
      <c r="L53" s="142"/>
      <c r="M53" s="123"/>
      <c r="N53" s="143"/>
      <c r="O53" s="143"/>
      <c r="P53" s="96"/>
    </row>
    <row r="54" spans="1:16" ht="14.25">
      <c r="A54" s="162" t="s">
        <v>429</v>
      </c>
      <c r="B54" s="192"/>
      <c r="C54" s="37" t="s">
        <v>1039</v>
      </c>
      <c r="D54" s="127" t="s">
        <v>1307</v>
      </c>
      <c r="E54" s="195">
        <v>3</v>
      </c>
      <c r="F54" s="97"/>
      <c r="G54" s="129"/>
      <c r="H54" s="93"/>
      <c r="I54" s="196"/>
      <c r="J54" s="129"/>
      <c r="K54" s="94"/>
      <c r="L54" s="142"/>
      <c r="M54" s="123"/>
      <c r="N54" s="143"/>
      <c r="O54" s="143"/>
      <c r="P54" s="96"/>
    </row>
    <row r="55" spans="1:16" ht="14.25">
      <c r="A55" s="162" t="s">
        <v>430</v>
      </c>
      <c r="B55" s="192"/>
      <c r="C55" s="37" t="s">
        <v>1040</v>
      </c>
      <c r="D55" s="127" t="s">
        <v>1307</v>
      </c>
      <c r="E55" s="195">
        <v>3</v>
      </c>
      <c r="F55" s="97"/>
      <c r="G55" s="129"/>
      <c r="H55" s="93"/>
      <c r="I55" s="196"/>
      <c r="J55" s="129"/>
      <c r="K55" s="94"/>
      <c r="L55" s="142"/>
      <c r="M55" s="123"/>
      <c r="N55" s="143"/>
      <c r="O55" s="143"/>
      <c r="P55" s="96"/>
    </row>
    <row r="56" spans="1:16" ht="14.25">
      <c r="A56" s="162" t="s">
        <v>431</v>
      </c>
      <c r="B56" s="192"/>
      <c r="C56" s="37" t="s">
        <v>1041</v>
      </c>
      <c r="D56" s="127" t="s">
        <v>1307</v>
      </c>
      <c r="E56" s="195">
        <v>5</v>
      </c>
      <c r="F56" s="97"/>
      <c r="G56" s="129"/>
      <c r="H56" s="93"/>
      <c r="I56" s="196"/>
      <c r="J56" s="129"/>
      <c r="K56" s="94"/>
      <c r="L56" s="142"/>
      <c r="M56" s="123"/>
      <c r="N56" s="143"/>
      <c r="O56" s="143"/>
      <c r="P56" s="96"/>
    </row>
    <row r="57" spans="1:16" ht="14.25">
      <c r="A57" s="162" t="s">
        <v>432</v>
      </c>
      <c r="B57" s="192"/>
      <c r="C57" s="37" t="s">
        <v>1042</v>
      </c>
      <c r="D57" s="127" t="s">
        <v>1307</v>
      </c>
      <c r="E57" s="195">
        <v>29</v>
      </c>
      <c r="F57" s="97"/>
      <c r="G57" s="129"/>
      <c r="H57" s="93"/>
      <c r="I57" s="196"/>
      <c r="J57" s="129"/>
      <c r="K57" s="94"/>
      <c r="L57" s="142"/>
      <c r="M57" s="123"/>
      <c r="N57" s="143"/>
      <c r="O57" s="143"/>
      <c r="P57" s="96"/>
    </row>
    <row r="58" spans="1:16" ht="14.25">
      <c r="A58" s="162" t="s">
        <v>433</v>
      </c>
      <c r="B58" s="192"/>
      <c r="C58" s="37" t="s">
        <v>1043</v>
      </c>
      <c r="D58" s="127" t="s">
        <v>1307</v>
      </c>
      <c r="E58" s="195">
        <v>12</v>
      </c>
      <c r="F58" s="97"/>
      <c r="G58" s="129"/>
      <c r="H58" s="93"/>
      <c r="I58" s="196"/>
      <c r="J58" s="129"/>
      <c r="K58" s="94"/>
      <c r="L58" s="142"/>
      <c r="M58" s="123"/>
      <c r="N58" s="143"/>
      <c r="O58" s="143"/>
      <c r="P58" s="96"/>
    </row>
    <row r="59" spans="1:16" ht="14.25">
      <c r="A59" s="162" t="s">
        <v>434</v>
      </c>
      <c r="B59" s="192"/>
      <c r="C59" s="37" t="s">
        <v>1044</v>
      </c>
      <c r="D59" s="127" t="s">
        <v>1307</v>
      </c>
      <c r="E59" s="195">
        <v>17</v>
      </c>
      <c r="F59" s="97"/>
      <c r="G59" s="129"/>
      <c r="H59" s="93"/>
      <c r="I59" s="196"/>
      <c r="J59" s="129"/>
      <c r="K59" s="94"/>
      <c r="L59" s="142"/>
      <c r="M59" s="123"/>
      <c r="N59" s="143"/>
      <c r="O59" s="143"/>
      <c r="P59" s="96"/>
    </row>
    <row r="60" spans="1:16" ht="14.25">
      <c r="A60" s="162" t="s">
        <v>435</v>
      </c>
      <c r="B60" s="192"/>
      <c r="C60" s="37" t="s">
        <v>1045</v>
      </c>
      <c r="D60" s="127" t="s">
        <v>1307</v>
      </c>
      <c r="E60" s="195">
        <v>14</v>
      </c>
      <c r="F60" s="97"/>
      <c r="G60" s="129"/>
      <c r="H60" s="93"/>
      <c r="I60" s="196"/>
      <c r="J60" s="129"/>
      <c r="K60" s="94"/>
      <c r="L60" s="142"/>
      <c r="M60" s="123"/>
      <c r="N60" s="143"/>
      <c r="O60" s="143"/>
      <c r="P60" s="96"/>
    </row>
    <row r="61" spans="1:16" ht="14.25">
      <c r="A61" s="162" t="s">
        <v>436</v>
      </c>
      <c r="B61" s="192"/>
      <c r="C61" s="37" t="s">
        <v>1046</v>
      </c>
      <c r="D61" s="127" t="s">
        <v>1307</v>
      </c>
      <c r="E61" s="195">
        <v>5</v>
      </c>
      <c r="F61" s="97"/>
      <c r="G61" s="129"/>
      <c r="H61" s="93"/>
      <c r="I61" s="196"/>
      <c r="J61" s="129"/>
      <c r="K61" s="94"/>
      <c r="L61" s="142"/>
      <c r="M61" s="123"/>
      <c r="N61" s="143"/>
      <c r="O61" s="143"/>
      <c r="P61" s="96"/>
    </row>
    <row r="62" spans="1:16" ht="12.75">
      <c r="A62" s="162" t="s">
        <v>437</v>
      </c>
      <c r="B62" s="192"/>
      <c r="C62" s="37" t="s">
        <v>1047</v>
      </c>
      <c r="D62" s="127" t="s">
        <v>1307</v>
      </c>
      <c r="E62" s="195">
        <v>1</v>
      </c>
      <c r="F62" s="97"/>
      <c r="G62" s="97"/>
      <c r="H62" s="93"/>
      <c r="I62" s="97"/>
      <c r="J62" s="129"/>
      <c r="K62" s="94"/>
      <c r="L62" s="142"/>
      <c r="M62" s="123"/>
      <c r="N62" s="143"/>
      <c r="O62" s="143"/>
      <c r="P62" s="96"/>
    </row>
    <row r="63" spans="1:16" ht="12.75">
      <c r="A63" s="162" t="s">
        <v>438</v>
      </c>
      <c r="B63" s="192"/>
      <c r="C63" s="37" t="s">
        <v>1048</v>
      </c>
      <c r="D63" s="127" t="s">
        <v>1307</v>
      </c>
      <c r="E63" s="195">
        <v>2</v>
      </c>
      <c r="F63" s="97"/>
      <c r="G63" s="97"/>
      <c r="H63" s="93"/>
      <c r="I63" s="97"/>
      <c r="J63" s="129"/>
      <c r="K63" s="94"/>
      <c r="L63" s="142"/>
      <c r="M63" s="123"/>
      <c r="N63" s="143"/>
      <c r="O63" s="143"/>
      <c r="P63" s="96"/>
    </row>
    <row r="64" spans="1:16" ht="12.75">
      <c r="A64" s="162" t="s">
        <v>439</v>
      </c>
      <c r="B64" s="192"/>
      <c r="C64" s="37" t="s">
        <v>1049</v>
      </c>
      <c r="D64" s="127" t="s">
        <v>1307</v>
      </c>
      <c r="E64" s="195">
        <v>15</v>
      </c>
      <c r="F64" s="97"/>
      <c r="G64" s="97"/>
      <c r="H64" s="93"/>
      <c r="I64" s="97"/>
      <c r="J64" s="129"/>
      <c r="K64" s="94"/>
      <c r="L64" s="142"/>
      <c r="M64" s="123"/>
      <c r="N64" s="143"/>
      <c r="O64" s="143"/>
      <c r="P64" s="96"/>
    </row>
    <row r="65" spans="1:16" ht="12.75">
      <c r="A65" s="162" t="s">
        <v>440</v>
      </c>
      <c r="B65" s="192"/>
      <c r="C65" s="37" t="s">
        <v>1050</v>
      </c>
      <c r="D65" s="127" t="s">
        <v>1307</v>
      </c>
      <c r="E65" s="195">
        <v>5</v>
      </c>
      <c r="F65" s="97"/>
      <c r="G65" s="97"/>
      <c r="H65" s="93"/>
      <c r="I65" s="97"/>
      <c r="J65" s="129"/>
      <c r="K65" s="94"/>
      <c r="L65" s="142"/>
      <c r="M65" s="123"/>
      <c r="N65" s="143"/>
      <c r="O65" s="143"/>
      <c r="P65" s="96"/>
    </row>
    <row r="66" spans="1:16" ht="12.75">
      <c r="A66" s="162" t="s">
        <v>441</v>
      </c>
      <c r="B66" s="192"/>
      <c r="C66" s="37" t="s">
        <v>1051</v>
      </c>
      <c r="D66" s="127" t="s">
        <v>1307</v>
      </c>
      <c r="E66" s="195">
        <v>5</v>
      </c>
      <c r="F66" s="97"/>
      <c r="G66" s="97"/>
      <c r="H66" s="93"/>
      <c r="I66" s="97"/>
      <c r="J66" s="129"/>
      <c r="K66" s="94"/>
      <c r="L66" s="142"/>
      <c r="M66" s="123"/>
      <c r="N66" s="143"/>
      <c r="O66" s="143"/>
      <c r="P66" s="96"/>
    </row>
    <row r="67" spans="1:16" ht="12.75">
      <c r="A67" s="162" t="s">
        <v>442</v>
      </c>
      <c r="B67" s="192"/>
      <c r="C67" s="37" t="s">
        <v>1052</v>
      </c>
      <c r="D67" s="127" t="s">
        <v>1307</v>
      </c>
      <c r="E67" s="195">
        <v>6</v>
      </c>
      <c r="F67" s="97"/>
      <c r="G67" s="97"/>
      <c r="H67" s="93"/>
      <c r="I67" s="97"/>
      <c r="J67" s="129"/>
      <c r="K67" s="94"/>
      <c r="L67" s="142"/>
      <c r="M67" s="123"/>
      <c r="N67" s="143"/>
      <c r="O67" s="143"/>
      <c r="P67" s="96"/>
    </row>
    <row r="68" spans="1:16" ht="12.75">
      <c r="A68" s="162" t="s">
        <v>443</v>
      </c>
      <c r="B68" s="192"/>
      <c r="C68" s="37" t="s">
        <v>1053</v>
      </c>
      <c r="D68" s="127" t="s">
        <v>1307</v>
      </c>
      <c r="E68" s="195">
        <v>4</v>
      </c>
      <c r="F68" s="97"/>
      <c r="G68" s="97"/>
      <c r="H68" s="93"/>
      <c r="I68" s="97"/>
      <c r="J68" s="129"/>
      <c r="K68" s="94"/>
      <c r="L68" s="142"/>
      <c r="M68" s="123"/>
      <c r="N68" s="143"/>
      <c r="O68" s="143"/>
      <c r="P68" s="96"/>
    </row>
    <row r="69" spans="1:16" ht="12.75">
      <c r="A69" s="162" t="s">
        <v>444</v>
      </c>
      <c r="B69" s="192"/>
      <c r="C69" s="37" t="s">
        <v>1054</v>
      </c>
      <c r="D69" s="127" t="s">
        <v>1307</v>
      </c>
      <c r="E69" s="195">
        <v>5</v>
      </c>
      <c r="F69" s="97"/>
      <c r="G69" s="97"/>
      <c r="H69" s="93"/>
      <c r="I69" s="97"/>
      <c r="J69" s="129"/>
      <c r="K69" s="94"/>
      <c r="L69" s="142"/>
      <c r="M69" s="123"/>
      <c r="N69" s="143"/>
      <c r="O69" s="143"/>
      <c r="P69" s="96"/>
    </row>
    <row r="70" spans="1:16" ht="12.75">
      <c r="A70" s="162" t="s">
        <v>445</v>
      </c>
      <c r="B70" s="192"/>
      <c r="C70" s="37" t="s">
        <v>1055</v>
      </c>
      <c r="D70" s="127" t="s">
        <v>1307</v>
      </c>
      <c r="E70" s="195">
        <v>1</v>
      </c>
      <c r="F70" s="97"/>
      <c r="G70" s="97"/>
      <c r="H70" s="93"/>
      <c r="I70" s="97"/>
      <c r="J70" s="129"/>
      <c r="K70" s="94"/>
      <c r="L70" s="142"/>
      <c r="M70" s="123"/>
      <c r="N70" s="143"/>
      <c r="O70" s="143"/>
      <c r="P70" s="96"/>
    </row>
    <row r="71" spans="1:16" ht="12.75">
      <c r="A71" s="162" t="s">
        <v>455</v>
      </c>
      <c r="B71" s="192"/>
      <c r="C71" s="37" t="s">
        <v>1106</v>
      </c>
      <c r="D71" s="127" t="s">
        <v>1307</v>
      </c>
      <c r="E71" s="195">
        <v>5</v>
      </c>
      <c r="F71" s="97"/>
      <c r="G71" s="97"/>
      <c r="H71" s="93"/>
      <c r="I71" s="97"/>
      <c r="J71" s="129"/>
      <c r="K71" s="94"/>
      <c r="L71" s="142"/>
      <c r="M71" s="123"/>
      <c r="N71" s="143"/>
      <c r="O71" s="143"/>
      <c r="P71" s="96"/>
    </row>
    <row r="72" spans="1:16" ht="12.75">
      <c r="A72" s="162" t="s">
        <v>456</v>
      </c>
      <c r="B72" s="192"/>
      <c r="C72" s="37" t="s">
        <v>1107</v>
      </c>
      <c r="D72" s="127" t="s">
        <v>1307</v>
      </c>
      <c r="E72" s="195">
        <v>1</v>
      </c>
      <c r="F72" s="97"/>
      <c r="G72" s="97"/>
      <c r="H72" s="93"/>
      <c r="I72" s="97"/>
      <c r="J72" s="129"/>
      <c r="K72" s="94"/>
      <c r="L72" s="142"/>
      <c r="M72" s="123"/>
      <c r="N72" s="143"/>
      <c r="O72" s="143"/>
      <c r="P72" s="96"/>
    </row>
    <row r="73" spans="1:16" ht="12.75">
      <c r="A73" s="162" t="s">
        <v>457</v>
      </c>
      <c r="B73" s="192"/>
      <c r="C73" s="37" t="s">
        <v>1108</v>
      </c>
      <c r="D73" s="127" t="s">
        <v>1307</v>
      </c>
      <c r="E73" s="195">
        <v>13</v>
      </c>
      <c r="F73" s="97"/>
      <c r="G73" s="97"/>
      <c r="H73" s="93"/>
      <c r="I73" s="97"/>
      <c r="J73" s="129"/>
      <c r="K73" s="94"/>
      <c r="L73" s="142"/>
      <c r="M73" s="123"/>
      <c r="N73" s="143"/>
      <c r="O73" s="143"/>
      <c r="P73" s="96"/>
    </row>
    <row r="74" spans="1:16" ht="12.75">
      <c r="A74" s="162" t="s">
        <v>458</v>
      </c>
      <c r="B74" s="192"/>
      <c r="C74" s="37" t="s">
        <v>1109</v>
      </c>
      <c r="D74" s="127" t="s">
        <v>1307</v>
      </c>
      <c r="E74" s="195">
        <v>1</v>
      </c>
      <c r="F74" s="97"/>
      <c r="G74" s="97"/>
      <c r="H74" s="93"/>
      <c r="I74" s="97"/>
      <c r="J74" s="129"/>
      <c r="K74" s="94"/>
      <c r="L74" s="142"/>
      <c r="M74" s="123"/>
      <c r="N74" s="143"/>
      <c r="O74" s="143"/>
      <c r="P74" s="96"/>
    </row>
    <row r="75" spans="1:16" ht="12.75">
      <c r="A75" s="162" t="s">
        <v>459</v>
      </c>
      <c r="B75" s="192"/>
      <c r="C75" s="37" t="s">
        <v>1110</v>
      </c>
      <c r="D75" s="127" t="s">
        <v>1307</v>
      </c>
      <c r="E75" s="195">
        <v>1</v>
      </c>
      <c r="F75" s="97"/>
      <c r="G75" s="97"/>
      <c r="H75" s="93"/>
      <c r="I75" s="97"/>
      <c r="J75" s="129"/>
      <c r="K75" s="94"/>
      <c r="L75" s="142"/>
      <c r="M75" s="123"/>
      <c r="N75" s="143"/>
      <c r="O75" s="143"/>
      <c r="P75" s="96"/>
    </row>
    <row r="76" spans="1:16" ht="12.75">
      <c r="A76" s="162" t="s">
        <v>460</v>
      </c>
      <c r="B76" s="192"/>
      <c r="C76" s="37" t="s">
        <v>1111</v>
      </c>
      <c r="D76" s="127" t="s">
        <v>1307</v>
      </c>
      <c r="E76" s="195">
        <v>4</v>
      </c>
      <c r="F76" s="97"/>
      <c r="G76" s="97"/>
      <c r="H76" s="93"/>
      <c r="I76" s="97"/>
      <c r="J76" s="129"/>
      <c r="K76" s="94"/>
      <c r="L76" s="142"/>
      <c r="M76" s="123"/>
      <c r="N76" s="143"/>
      <c r="O76" s="143"/>
      <c r="P76" s="96"/>
    </row>
    <row r="77" spans="1:16" ht="12.75">
      <c r="A77" s="162" t="s">
        <v>461</v>
      </c>
      <c r="B77" s="192"/>
      <c r="C77" s="37" t="s">
        <v>1112</v>
      </c>
      <c r="D77" s="127" t="s">
        <v>1307</v>
      </c>
      <c r="E77" s="195">
        <v>1</v>
      </c>
      <c r="F77" s="97"/>
      <c r="G77" s="97"/>
      <c r="H77" s="93"/>
      <c r="I77" s="97"/>
      <c r="J77" s="129"/>
      <c r="K77" s="94"/>
      <c r="L77" s="142"/>
      <c r="M77" s="123"/>
      <c r="N77" s="143"/>
      <c r="O77" s="143"/>
      <c r="P77" s="96"/>
    </row>
    <row r="78" spans="1:16" ht="12.75">
      <c r="A78" s="162" t="s">
        <v>462</v>
      </c>
      <c r="B78" s="192"/>
      <c r="C78" s="37" t="s">
        <v>1113</v>
      </c>
      <c r="D78" s="127" t="s">
        <v>1307</v>
      </c>
      <c r="E78" s="195">
        <v>3</v>
      </c>
      <c r="F78" s="97"/>
      <c r="G78" s="97"/>
      <c r="H78" s="93"/>
      <c r="I78" s="97"/>
      <c r="J78" s="129"/>
      <c r="K78" s="94"/>
      <c r="L78" s="142"/>
      <c r="M78" s="123"/>
      <c r="N78" s="143"/>
      <c r="O78" s="143"/>
      <c r="P78" s="96"/>
    </row>
    <row r="79" spans="1:16" ht="12.75">
      <c r="A79" s="162" t="s">
        <v>463</v>
      </c>
      <c r="B79" s="192"/>
      <c r="C79" s="37" t="s">
        <v>1114</v>
      </c>
      <c r="D79" s="127" t="s">
        <v>1307</v>
      </c>
      <c r="E79" s="195">
        <v>1</v>
      </c>
      <c r="F79" s="97"/>
      <c r="G79" s="97"/>
      <c r="H79" s="93"/>
      <c r="I79" s="97"/>
      <c r="J79" s="129"/>
      <c r="K79" s="94"/>
      <c r="L79" s="142"/>
      <c r="M79" s="123"/>
      <c r="N79" s="143"/>
      <c r="O79" s="143"/>
      <c r="P79" s="96"/>
    </row>
    <row r="80" spans="1:16" ht="12.75">
      <c r="A80" s="162" t="s">
        <v>464</v>
      </c>
      <c r="B80" s="192"/>
      <c r="C80" s="37" t="s">
        <v>1115</v>
      </c>
      <c r="D80" s="127" t="s">
        <v>1307</v>
      </c>
      <c r="E80" s="195">
        <v>1</v>
      </c>
      <c r="F80" s="97"/>
      <c r="G80" s="97"/>
      <c r="H80" s="93"/>
      <c r="I80" s="97"/>
      <c r="J80" s="129"/>
      <c r="K80" s="94"/>
      <c r="L80" s="142"/>
      <c r="M80" s="123"/>
      <c r="N80" s="143"/>
      <c r="O80" s="143"/>
      <c r="P80" s="96"/>
    </row>
    <row r="81" spans="1:16" ht="12.75">
      <c r="A81" s="162" t="s">
        <v>465</v>
      </c>
      <c r="B81" s="192"/>
      <c r="C81" s="37" t="s">
        <v>1116</v>
      </c>
      <c r="D81" s="127" t="s">
        <v>1307</v>
      </c>
      <c r="E81" s="195">
        <v>3</v>
      </c>
      <c r="F81" s="97"/>
      <c r="G81" s="97"/>
      <c r="H81" s="93"/>
      <c r="I81" s="97"/>
      <c r="J81" s="129"/>
      <c r="K81" s="94"/>
      <c r="L81" s="142"/>
      <c r="M81" s="123"/>
      <c r="N81" s="143"/>
      <c r="O81" s="143"/>
      <c r="P81" s="96"/>
    </row>
    <row r="82" spans="1:16" ht="12.75">
      <c r="A82" s="162" t="s">
        <v>466</v>
      </c>
      <c r="B82" s="192"/>
      <c r="C82" s="37" t="s">
        <v>1117</v>
      </c>
      <c r="D82" s="127" t="s">
        <v>1307</v>
      </c>
      <c r="E82" s="195">
        <v>1</v>
      </c>
      <c r="F82" s="97"/>
      <c r="G82" s="97"/>
      <c r="H82" s="93"/>
      <c r="I82" s="97"/>
      <c r="J82" s="129"/>
      <c r="K82" s="94"/>
      <c r="L82" s="142"/>
      <c r="M82" s="123"/>
      <c r="N82" s="143"/>
      <c r="O82" s="143"/>
      <c r="P82" s="96"/>
    </row>
    <row r="83" spans="1:16" ht="12.75">
      <c r="A83" s="162" t="s">
        <v>467</v>
      </c>
      <c r="B83" s="192"/>
      <c r="C83" s="37" t="s">
        <v>1118</v>
      </c>
      <c r="D83" s="127" t="s">
        <v>1307</v>
      </c>
      <c r="E83" s="195">
        <v>1</v>
      </c>
      <c r="F83" s="97"/>
      <c r="G83" s="97"/>
      <c r="H83" s="93"/>
      <c r="I83" s="97"/>
      <c r="J83" s="129"/>
      <c r="K83" s="94"/>
      <c r="L83" s="142"/>
      <c r="M83" s="123"/>
      <c r="N83" s="143"/>
      <c r="O83" s="143"/>
      <c r="P83" s="96"/>
    </row>
    <row r="84" spans="1:16" ht="12.75">
      <c r="A84" s="162" t="s">
        <v>468</v>
      </c>
      <c r="B84" s="192"/>
      <c r="C84" s="37" t="s">
        <v>1119</v>
      </c>
      <c r="D84" s="127" t="s">
        <v>1307</v>
      </c>
      <c r="E84" s="195">
        <v>2</v>
      </c>
      <c r="F84" s="97"/>
      <c r="G84" s="97"/>
      <c r="H84" s="93"/>
      <c r="I84" s="97"/>
      <c r="J84" s="129"/>
      <c r="K84" s="94"/>
      <c r="L84" s="142"/>
      <c r="M84" s="123"/>
      <c r="N84" s="143"/>
      <c r="O84" s="143"/>
      <c r="P84" s="96"/>
    </row>
    <row r="85" spans="1:16" ht="12.75">
      <c r="A85" s="162" t="s">
        <v>469</v>
      </c>
      <c r="B85" s="192"/>
      <c r="C85" s="37" t="s">
        <v>1120</v>
      </c>
      <c r="D85" s="127" t="s">
        <v>1307</v>
      </c>
      <c r="E85" s="195">
        <v>1</v>
      </c>
      <c r="F85" s="97"/>
      <c r="G85" s="97"/>
      <c r="H85" s="93"/>
      <c r="I85" s="97"/>
      <c r="J85" s="129"/>
      <c r="K85" s="94"/>
      <c r="L85" s="142"/>
      <c r="M85" s="123"/>
      <c r="N85" s="143"/>
      <c r="O85" s="143"/>
      <c r="P85" s="96"/>
    </row>
    <row r="86" spans="1:16" ht="12.75">
      <c r="A86" s="162" t="s">
        <v>470</v>
      </c>
      <c r="B86" s="192"/>
      <c r="C86" s="37" t="s">
        <v>1121</v>
      </c>
      <c r="D86" s="127" t="s">
        <v>1307</v>
      </c>
      <c r="E86" s="195">
        <v>1</v>
      </c>
      <c r="F86" s="97"/>
      <c r="G86" s="97"/>
      <c r="H86" s="93"/>
      <c r="I86" s="97"/>
      <c r="J86" s="129"/>
      <c r="K86" s="94"/>
      <c r="L86" s="142"/>
      <c r="M86" s="123"/>
      <c r="N86" s="143"/>
      <c r="O86" s="143"/>
      <c r="P86" s="96"/>
    </row>
    <row r="87" spans="1:16" ht="12.75">
      <c r="A87" s="162" t="s">
        <v>471</v>
      </c>
      <c r="B87" s="192"/>
      <c r="C87" s="37" t="s">
        <v>1122</v>
      </c>
      <c r="D87" s="127" t="s">
        <v>1307</v>
      </c>
      <c r="E87" s="195">
        <v>1</v>
      </c>
      <c r="F87" s="97"/>
      <c r="G87" s="97"/>
      <c r="H87" s="93"/>
      <c r="I87" s="97"/>
      <c r="J87" s="129"/>
      <c r="K87" s="94"/>
      <c r="L87" s="142"/>
      <c r="M87" s="123"/>
      <c r="N87" s="143"/>
      <c r="O87" s="143"/>
      <c r="P87" s="96"/>
    </row>
    <row r="88" spans="1:16" ht="12.75">
      <c r="A88" s="162" t="s">
        <v>472</v>
      </c>
      <c r="B88" s="192"/>
      <c r="C88" s="37" t="s">
        <v>1123</v>
      </c>
      <c r="D88" s="127" t="s">
        <v>1307</v>
      </c>
      <c r="E88" s="195">
        <v>1</v>
      </c>
      <c r="F88" s="97"/>
      <c r="G88" s="97"/>
      <c r="H88" s="93"/>
      <c r="I88" s="97"/>
      <c r="J88" s="129"/>
      <c r="K88" s="94"/>
      <c r="L88" s="142"/>
      <c r="M88" s="123"/>
      <c r="N88" s="143"/>
      <c r="O88" s="143"/>
      <c r="P88" s="96"/>
    </row>
    <row r="89" spans="1:16" ht="12.75">
      <c r="A89" s="162" t="s">
        <v>473</v>
      </c>
      <c r="B89" s="192"/>
      <c r="C89" s="37" t="s">
        <v>1124</v>
      </c>
      <c r="D89" s="127" t="s">
        <v>1307</v>
      </c>
      <c r="E89" s="195">
        <v>1</v>
      </c>
      <c r="F89" s="97"/>
      <c r="G89" s="97"/>
      <c r="H89" s="93"/>
      <c r="I89" s="97"/>
      <c r="J89" s="129"/>
      <c r="K89" s="94"/>
      <c r="L89" s="142"/>
      <c r="M89" s="123"/>
      <c r="N89" s="143"/>
      <c r="O89" s="143"/>
      <c r="P89" s="96"/>
    </row>
    <row r="90" spans="1:16" ht="12.75">
      <c r="A90" s="162" t="s">
        <v>474</v>
      </c>
      <c r="B90" s="192"/>
      <c r="C90" s="37" t="s">
        <v>1125</v>
      </c>
      <c r="D90" s="127" t="s">
        <v>1307</v>
      </c>
      <c r="E90" s="195">
        <v>2</v>
      </c>
      <c r="F90" s="97"/>
      <c r="G90" s="97"/>
      <c r="H90" s="93"/>
      <c r="I90" s="97"/>
      <c r="J90" s="129"/>
      <c r="K90" s="94"/>
      <c r="L90" s="142"/>
      <c r="M90" s="123"/>
      <c r="N90" s="143"/>
      <c r="O90" s="143"/>
      <c r="P90" s="96"/>
    </row>
    <row r="91" spans="1:16" ht="12.75">
      <c r="A91" s="162" t="s">
        <v>475</v>
      </c>
      <c r="B91" s="192"/>
      <c r="C91" s="37" t="s">
        <v>1126</v>
      </c>
      <c r="D91" s="127" t="s">
        <v>1307</v>
      </c>
      <c r="E91" s="195">
        <v>1</v>
      </c>
      <c r="F91" s="97"/>
      <c r="G91" s="97"/>
      <c r="H91" s="93"/>
      <c r="I91" s="97"/>
      <c r="J91" s="129"/>
      <c r="K91" s="94"/>
      <c r="L91" s="142"/>
      <c r="M91" s="123"/>
      <c r="N91" s="143"/>
      <c r="O91" s="143"/>
      <c r="P91" s="96"/>
    </row>
    <row r="92" spans="1:16" ht="12.75">
      <c r="A92" s="162" t="s">
        <v>476</v>
      </c>
      <c r="B92" s="192"/>
      <c r="C92" s="37" t="s">
        <v>1127</v>
      </c>
      <c r="D92" s="127" t="s">
        <v>1307</v>
      </c>
      <c r="E92" s="195">
        <v>1</v>
      </c>
      <c r="F92" s="97"/>
      <c r="G92" s="97"/>
      <c r="H92" s="93"/>
      <c r="I92" s="97"/>
      <c r="J92" s="129"/>
      <c r="K92" s="94"/>
      <c r="L92" s="142"/>
      <c r="M92" s="123"/>
      <c r="N92" s="143"/>
      <c r="O92" s="143"/>
      <c r="P92" s="96"/>
    </row>
    <row r="93" spans="1:16" ht="12.75">
      <c r="A93" s="162" t="s">
        <v>477</v>
      </c>
      <c r="B93" s="192"/>
      <c r="C93" s="37" t="s">
        <v>1128</v>
      </c>
      <c r="D93" s="127" t="s">
        <v>1307</v>
      </c>
      <c r="E93" s="195">
        <v>2</v>
      </c>
      <c r="F93" s="97"/>
      <c r="G93" s="97"/>
      <c r="H93" s="93"/>
      <c r="I93" s="97"/>
      <c r="J93" s="129"/>
      <c r="K93" s="94"/>
      <c r="L93" s="142"/>
      <c r="M93" s="123"/>
      <c r="N93" s="143"/>
      <c r="O93" s="143"/>
      <c r="P93" s="96"/>
    </row>
    <row r="94" spans="1:16" ht="12.75">
      <c r="A94" s="162" t="s">
        <v>478</v>
      </c>
      <c r="B94" s="192"/>
      <c r="C94" s="37" t="s">
        <v>1129</v>
      </c>
      <c r="D94" s="127" t="s">
        <v>1307</v>
      </c>
      <c r="E94" s="195">
        <v>1</v>
      </c>
      <c r="F94" s="97"/>
      <c r="G94" s="97"/>
      <c r="H94" s="93"/>
      <c r="I94" s="97"/>
      <c r="J94" s="129"/>
      <c r="K94" s="94"/>
      <c r="L94" s="142"/>
      <c r="M94" s="123"/>
      <c r="N94" s="143"/>
      <c r="O94" s="143"/>
      <c r="P94" s="96"/>
    </row>
    <row r="95" spans="1:16" ht="12.75">
      <c r="A95" s="162" t="s">
        <v>479</v>
      </c>
      <c r="B95" s="192"/>
      <c r="C95" s="37" t="s">
        <v>1130</v>
      </c>
      <c r="D95" s="127" t="s">
        <v>1307</v>
      </c>
      <c r="E95" s="195">
        <v>2</v>
      </c>
      <c r="F95" s="97"/>
      <c r="G95" s="97"/>
      <c r="H95" s="93"/>
      <c r="I95" s="97"/>
      <c r="J95" s="129"/>
      <c r="K95" s="94"/>
      <c r="L95" s="142"/>
      <c r="M95" s="123"/>
      <c r="N95" s="143"/>
      <c r="O95" s="143"/>
      <c r="P95" s="96"/>
    </row>
    <row r="96" spans="1:16" ht="12.75">
      <c r="A96" s="162" t="s">
        <v>480</v>
      </c>
      <c r="B96" s="192"/>
      <c r="C96" s="37" t="s">
        <v>1131</v>
      </c>
      <c r="D96" s="127" t="s">
        <v>1307</v>
      </c>
      <c r="E96" s="195">
        <v>1</v>
      </c>
      <c r="F96" s="97"/>
      <c r="G96" s="97"/>
      <c r="H96" s="93"/>
      <c r="I96" s="97"/>
      <c r="J96" s="129"/>
      <c r="K96" s="94"/>
      <c r="L96" s="142"/>
      <c r="M96" s="123"/>
      <c r="N96" s="143"/>
      <c r="O96" s="143"/>
      <c r="P96" s="96"/>
    </row>
    <row r="97" spans="1:16" ht="12.75">
      <c r="A97" s="162" t="s">
        <v>481</v>
      </c>
      <c r="B97" s="192"/>
      <c r="C97" s="37" t="s">
        <v>1132</v>
      </c>
      <c r="D97" s="127" t="s">
        <v>1307</v>
      </c>
      <c r="E97" s="195">
        <v>1</v>
      </c>
      <c r="F97" s="97"/>
      <c r="G97" s="97"/>
      <c r="H97" s="93"/>
      <c r="I97" s="97"/>
      <c r="J97" s="129"/>
      <c r="K97" s="94"/>
      <c r="L97" s="142"/>
      <c r="M97" s="123"/>
      <c r="N97" s="143"/>
      <c r="O97" s="143"/>
      <c r="P97" s="96"/>
    </row>
    <row r="98" spans="1:16" ht="12.75">
      <c r="A98" s="162" t="s">
        <v>482</v>
      </c>
      <c r="B98" s="192"/>
      <c r="C98" s="37" t="s">
        <v>1133</v>
      </c>
      <c r="D98" s="127" t="s">
        <v>1307</v>
      </c>
      <c r="E98" s="195">
        <v>3</v>
      </c>
      <c r="F98" s="97"/>
      <c r="G98" s="97"/>
      <c r="H98" s="93"/>
      <c r="I98" s="97"/>
      <c r="J98" s="129"/>
      <c r="K98" s="94"/>
      <c r="L98" s="142"/>
      <c r="M98" s="123"/>
      <c r="N98" s="143"/>
      <c r="O98" s="143"/>
      <c r="P98" s="96"/>
    </row>
    <row r="99" spans="1:16" ht="12.75">
      <c r="A99" s="162" t="s">
        <v>483</v>
      </c>
      <c r="B99" s="192"/>
      <c r="C99" s="37" t="s">
        <v>1134</v>
      </c>
      <c r="D99" s="127" t="s">
        <v>1307</v>
      </c>
      <c r="E99" s="195">
        <v>2</v>
      </c>
      <c r="F99" s="97"/>
      <c r="G99" s="97"/>
      <c r="H99" s="93"/>
      <c r="I99" s="97"/>
      <c r="J99" s="129"/>
      <c r="K99" s="94"/>
      <c r="L99" s="142"/>
      <c r="M99" s="123"/>
      <c r="N99" s="143"/>
      <c r="O99" s="143"/>
      <c r="P99" s="96"/>
    </row>
    <row r="100" spans="1:16" ht="12.75">
      <c r="A100" s="162" t="s">
        <v>484</v>
      </c>
      <c r="B100" s="192"/>
      <c r="C100" s="37" t="s">
        <v>1135</v>
      </c>
      <c r="D100" s="127" t="s">
        <v>1307</v>
      </c>
      <c r="E100" s="195">
        <v>1</v>
      </c>
      <c r="F100" s="97"/>
      <c r="G100" s="97"/>
      <c r="H100" s="93"/>
      <c r="I100" s="97"/>
      <c r="J100" s="129"/>
      <c r="K100" s="94"/>
      <c r="L100" s="142"/>
      <c r="M100" s="123"/>
      <c r="N100" s="143"/>
      <c r="O100" s="143"/>
      <c r="P100" s="96"/>
    </row>
    <row r="101" spans="1:16" ht="12.75">
      <c r="A101" s="162" t="s">
        <v>485</v>
      </c>
      <c r="B101" s="192"/>
      <c r="C101" s="37" t="s">
        <v>1136</v>
      </c>
      <c r="D101" s="127" t="s">
        <v>1307</v>
      </c>
      <c r="E101" s="195">
        <v>1</v>
      </c>
      <c r="F101" s="97"/>
      <c r="G101" s="97"/>
      <c r="H101" s="93"/>
      <c r="I101" s="97"/>
      <c r="J101" s="129"/>
      <c r="K101" s="94"/>
      <c r="L101" s="142"/>
      <c r="M101" s="123"/>
      <c r="N101" s="143"/>
      <c r="O101" s="143"/>
      <c r="P101" s="96"/>
    </row>
    <row r="102" spans="1:16" ht="12.75">
      <c r="A102" s="162" t="s">
        <v>486</v>
      </c>
      <c r="B102" s="192"/>
      <c r="C102" s="37" t="s">
        <v>1137</v>
      </c>
      <c r="D102" s="127" t="s">
        <v>1307</v>
      </c>
      <c r="E102" s="195">
        <v>1</v>
      </c>
      <c r="F102" s="97"/>
      <c r="G102" s="97"/>
      <c r="H102" s="93"/>
      <c r="I102" s="97"/>
      <c r="J102" s="129"/>
      <c r="K102" s="94"/>
      <c r="L102" s="142"/>
      <c r="M102" s="123"/>
      <c r="N102" s="143"/>
      <c r="O102" s="143"/>
      <c r="P102" s="96"/>
    </row>
    <row r="103" spans="1:16" ht="12.75">
      <c r="A103" s="162" t="s">
        <v>487</v>
      </c>
      <c r="B103" s="192"/>
      <c r="C103" s="37" t="s">
        <v>1138</v>
      </c>
      <c r="D103" s="127" t="s">
        <v>1307</v>
      </c>
      <c r="E103" s="195">
        <v>1</v>
      </c>
      <c r="F103" s="97"/>
      <c r="G103" s="97"/>
      <c r="H103" s="93"/>
      <c r="I103" s="97"/>
      <c r="J103" s="129"/>
      <c r="K103" s="94"/>
      <c r="L103" s="142"/>
      <c r="M103" s="123"/>
      <c r="N103" s="143"/>
      <c r="O103" s="143"/>
      <c r="P103" s="96"/>
    </row>
    <row r="104" spans="1:16" ht="12.75">
      <c r="A104" s="162" t="s">
        <v>488</v>
      </c>
      <c r="B104" s="192"/>
      <c r="C104" s="37" t="s">
        <v>1139</v>
      </c>
      <c r="D104" s="127" t="s">
        <v>1307</v>
      </c>
      <c r="E104" s="195">
        <v>1</v>
      </c>
      <c r="F104" s="97"/>
      <c r="G104" s="97"/>
      <c r="H104" s="93"/>
      <c r="I104" s="97"/>
      <c r="J104" s="129"/>
      <c r="K104" s="94"/>
      <c r="L104" s="142"/>
      <c r="M104" s="123"/>
      <c r="N104" s="143"/>
      <c r="O104" s="143"/>
      <c r="P104" s="96"/>
    </row>
    <row r="105" spans="1:16" ht="12.75">
      <c r="A105" s="162" t="s">
        <v>489</v>
      </c>
      <c r="B105" s="192"/>
      <c r="C105" s="37" t="s">
        <v>1140</v>
      </c>
      <c r="D105" s="127" t="s">
        <v>1307</v>
      </c>
      <c r="E105" s="195">
        <v>1</v>
      </c>
      <c r="F105" s="97"/>
      <c r="G105" s="97"/>
      <c r="H105" s="93"/>
      <c r="I105" s="97"/>
      <c r="J105" s="129"/>
      <c r="K105" s="94"/>
      <c r="L105" s="142"/>
      <c r="M105" s="123"/>
      <c r="N105" s="143"/>
      <c r="O105" s="143"/>
      <c r="P105" s="96"/>
    </row>
    <row r="106" spans="1:16" ht="12.75">
      <c r="A106" s="162" t="s">
        <v>490</v>
      </c>
      <c r="B106" s="192"/>
      <c r="C106" s="37" t="s">
        <v>1141</v>
      </c>
      <c r="D106" s="127" t="s">
        <v>1307</v>
      </c>
      <c r="E106" s="195">
        <v>1</v>
      </c>
      <c r="F106" s="97"/>
      <c r="G106" s="97"/>
      <c r="H106" s="93"/>
      <c r="I106" s="97"/>
      <c r="J106" s="129"/>
      <c r="K106" s="94"/>
      <c r="L106" s="142"/>
      <c r="M106" s="123"/>
      <c r="N106" s="143"/>
      <c r="O106" s="143"/>
      <c r="P106" s="96"/>
    </row>
    <row r="107" spans="1:16" ht="12.75">
      <c r="A107" s="162" t="s">
        <v>491</v>
      </c>
      <c r="B107" s="192"/>
      <c r="C107" s="37" t="s">
        <v>1142</v>
      </c>
      <c r="D107" s="127" t="s">
        <v>1307</v>
      </c>
      <c r="E107" s="195">
        <v>1</v>
      </c>
      <c r="F107" s="97"/>
      <c r="G107" s="97"/>
      <c r="H107" s="93"/>
      <c r="I107" s="97"/>
      <c r="J107" s="129"/>
      <c r="K107" s="94"/>
      <c r="L107" s="142"/>
      <c r="M107" s="123"/>
      <c r="N107" s="143"/>
      <c r="O107" s="143"/>
      <c r="P107" s="96"/>
    </row>
    <row r="108" spans="1:16" ht="25.5">
      <c r="A108" s="162" t="s">
        <v>492</v>
      </c>
      <c r="B108" s="192"/>
      <c r="C108" s="37" t="s">
        <v>1143</v>
      </c>
      <c r="D108" s="127" t="s">
        <v>1307</v>
      </c>
      <c r="E108" s="195">
        <v>2</v>
      </c>
      <c r="F108" s="97"/>
      <c r="G108" s="97"/>
      <c r="H108" s="93"/>
      <c r="I108" s="97"/>
      <c r="J108" s="129"/>
      <c r="K108" s="94"/>
      <c r="L108" s="142"/>
      <c r="M108" s="123"/>
      <c r="N108" s="143"/>
      <c r="O108" s="143"/>
      <c r="P108" s="96"/>
    </row>
    <row r="109" spans="1:16" ht="25.5">
      <c r="A109" s="162" t="s">
        <v>493</v>
      </c>
      <c r="B109" s="192"/>
      <c r="C109" s="37" t="s">
        <v>1144</v>
      </c>
      <c r="D109" s="127" t="s">
        <v>1307</v>
      </c>
      <c r="E109" s="195">
        <v>1</v>
      </c>
      <c r="F109" s="97"/>
      <c r="G109" s="97"/>
      <c r="H109" s="93"/>
      <c r="I109" s="97"/>
      <c r="J109" s="129"/>
      <c r="K109" s="94"/>
      <c r="L109" s="142"/>
      <c r="M109" s="123"/>
      <c r="N109" s="143"/>
      <c r="O109" s="143"/>
      <c r="P109" s="96"/>
    </row>
    <row r="110" spans="1:16" ht="12.75">
      <c r="A110" s="162" t="s">
        <v>494</v>
      </c>
      <c r="B110" s="192"/>
      <c r="C110" s="37" t="s">
        <v>1145</v>
      </c>
      <c r="D110" s="127" t="s">
        <v>1307</v>
      </c>
      <c r="E110" s="195">
        <v>1</v>
      </c>
      <c r="F110" s="97"/>
      <c r="G110" s="97"/>
      <c r="H110" s="93"/>
      <c r="I110" s="97"/>
      <c r="J110" s="129"/>
      <c r="K110" s="94"/>
      <c r="L110" s="142"/>
      <c r="M110" s="123"/>
      <c r="N110" s="143"/>
      <c r="O110" s="143"/>
      <c r="P110" s="96"/>
    </row>
    <row r="111" spans="1:16" ht="12.75">
      <c r="A111" s="162" t="s">
        <v>495</v>
      </c>
      <c r="B111" s="192"/>
      <c r="C111" s="37" t="s">
        <v>1146</v>
      </c>
      <c r="D111" s="127" t="s">
        <v>1307</v>
      </c>
      <c r="E111" s="195">
        <v>2</v>
      </c>
      <c r="F111" s="97"/>
      <c r="G111" s="97"/>
      <c r="H111" s="93"/>
      <c r="I111" s="97"/>
      <c r="J111" s="129"/>
      <c r="K111" s="94"/>
      <c r="L111" s="142"/>
      <c r="M111" s="123"/>
      <c r="N111" s="143"/>
      <c r="O111" s="143"/>
      <c r="P111" s="96"/>
    </row>
    <row r="112" spans="1:16" ht="12.75">
      <c r="A112" s="162" t="s">
        <v>496</v>
      </c>
      <c r="B112" s="192"/>
      <c r="C112" s="37" t="s">
        <v>1147</v>
      </c>
      <c r="D112" s="127" t="s">
        <v>1307</v>
      </c>
      <c r="E112" s="195">
        <v>5</v>
      </c>
      <c r="F112" s="97"/>
      <c r="G112" s="97"/>
      <c r="H112" s="93"/>
      <c r="I112" s="97"/>
      <c r="J112" s="129"/>
      <c r="K112" s="94"/>
      <c r="L112" s="142"/>
      <c r="M112" s="123"/>
      <c r="N112" s="143"/>
      <c r="O112" s="143"/>
      <c r="P112" s="96"/>
    </row>
    <row r="113" spans="1:16" ht="12.75">
      <c r="A113" s="162" t="s">
        <v>497</v>
      </c>
      <c r="B113" s="192"/>
      <c r="C113" s="37" t="s">
        <v>1148</v>
      </c>
      <c r="D113" s="127" t="s">
        <v>1307</v>
      </c>
      <c r="E113" s="195">
        <v>1</v>
      </c>
      <c r="F113" s="97"/>
      <c r="G113" s="97"/>
      <c r="H113" s="93"/>
      <c r="I113" s="97"/>
      <c r="J113" s="129"/>
      <c r="K113" s="94"/>
      <c r="L113" s="142"/>
      <c r="M113" s="123"/>
      <c r="N113" s="143"/>
      <c r="O113" s="143"/>
      <c r="P113" s="96"/>
    </row>
    <row r="114" spans="1:16" ht="12.75">
      <c r="A114" s="162" t="s">
        <v>498</v>
      </c>
      <c r="B114" s="192"/>
      <c r="C114" s="37" t="s">
        <v>1149</v>
      </c>
      <c r="D114" s="127" t="s">
        <v>1307</v>
      </c>
      <c r="E114" s="195">
        <v>1</v>
      </c>
      <c r="F114" s="97"/>
      <c r="G114" s="97"/>
      <c r="H114" s="93"/>
      <c r="I114" s="97"/>
      <c r="J114" s="129"/>
      <c r="K114" s="94"/>
      <c r="L114" s="142"/>
      <c r="M114" s="123"/>
      <c r="N114" s="143"/>
      <c r="O114" s="143"/>
      <c r="P114" s="96"/>
    </row>
    <row r="115" spans="1:16" ht="12.75">
      <c r="A115" s="162" t="s">
        <v>499</v>
      </c>
      <c r="B115" s="192"/>
      <c r="C115" s="37" t="s">
        <v>1150</v>
      </c>
      <c r="D115" s="127" t="s">
        <v>1307</v>
      </c>
      <c r="E115" s="195">
        <v>1</v>
      </c>
      <c r="F115" s="97"/>
      <c r="G115" s="97"/>
      <c r="H115" s="93"/>
      <c r="I115" s="97"/>
      <c r="J115" s="129"/>
      <c r="K115" s="94"/>
      <c r="L115" s="142"/>
      <c r="M115" s="123"/>
      <c r="N115" s="143"/>
      <c r="O115" s="143"/>
      <c r="P115" s="96"/>
    </row>
    <row r="116" spans="1:16" ht="12.75">
      <c r="A116" s="162" t="s">
        <v>500</v>
      </c>
      <c r="B116" s="192"/>
      <c r="C116" s="37" t="s">
        <v>1151</v>
      </c>
      <c r="D116" s="127" t="s">
        <v>1307</v>
      </c>
      <c r="E116" s="195">
        <v>1</v>
      </c>
      <c r="F116" s="97"/>
      <c r="G116" s="97"/>
      <c r="H116" s="93"/>
      <c r="I116" s="97"/>
      <c r="J116" s="129"/>
      <c r="K116" s="94"/>
      <c r="L116" s="142"/>
      <c r="M116" s="123"/>
      <c r="N116" s="143"/>
      <c r="O116" s="143"/>
      <c r="P116" s="96"/>
    </row>
    <row r="117" spans="1:16" ht="12.75">
      <c r="A117" s="162" t="s">
        <v>501</v>
      </c>
      <c r="B117" s="192"/>
      <c r="C117" s="37" t="s">
        <v>1152</v>
      </c>
      <c r="D117" s="127" t="s">
        <v>1307</v>
      </c>
      <c r="E117" s="195">
        <v>1</v>
      </c>
      <c r="F117" s="97"/>
      <c r="G117" s="97"/>
      <c r="H117" s="93"/>
      <c r="I117" s="97"/>
      <c r="J117" s="129"/>
      <c r="K117" s="94"/>
      <c r="L117" s="142"/>
      <c r="M117" s="123"/>
      <c r="N117" s="143"/>
      <c r="O117" s="143"/>
      <c r="P117" s="96"/>
    </row>
    <row r="118" spans="1:16" ht="12.75">
      <c r="A118" s="162" t="s">
        <v>502</v>
      </c>
      <c r="B118" s="192"/>
      <c r="C118" s="37" t="s">
        <v>1153</v>
      </c>
      <c r="D118" s="127" t="s">
        <v>1307</v>
      </c>
      <c r="E118" s="195">
        <v>7</v>
      </c>
      <c r="F118" s="97"/>
      <c r="G118" s="97"/>
      <c r="H118" s="93"/>
      <c r="I118" s="97"/>
      <c r="J118" s="129"/>
      <c r="K118" s="94"/>
      <c r="L118" s="142"/>
      <c r="M118" s="123"/>
      <c r="N118" s="143"/>
      <c r="O118" s="143"/>
      <c r="P118" s="96"/>
    </row>
    <row r="119" spans="1:16" ht="12.75">
      <c r="A119" s="162" t="s">
        <v>503</v>
      </c>
      <c r="B119" s="192"/>
      <c r="C119" s="37" t="s">
        <v>1154</v>
      </c>
      <c r="D119" s="127" t="s">
        <v>1307</v>
      </c>
      <c r="E119" s="195">
        <v>1</v>
      </c>
      <c r="F119" s="97"/>
      <c r="G119" s="97"/>
      <c r="H119" s="93"/>
      <c r="I119" s="97"/>
      <c r="J119" s="129"/>
      <c r="K119" s="94"/>
      <c r="L119" s="142"/>
      <c r="M119" s="123"/>
      <c r="N119" s="143"/>
      <c r="O119" s="143"/>
      <c r="P119" s="96"/>
    </row>
    <row r="120" spans="1:16" ht="12.75">
      <c r="A120" s="162" t="s">
        <v>504</v>
      </c>
      <c r="B120" s="192"/>
      <c r="C120" s="37" t="s">
        <v>1155</v>
      </c>
      <c r="D120" s="127" t="s">
        <v>1307</v>
      </c>
      <c r="E120" s="195">
        <v>8</v>
      </c>
      <c r="F120" s="97"/>
      <c r="G120" s="97"/>
      <c r="H120" s="93"/>
      <c r="I120" s="97"/>
      <c r="J120" s="129"/>
      <c r="K120" s="94"/>
      <c r="L120" s="142"/>
      <c r="M120" s="123"/>
      <c r="N120" s="143"/>
      <c r="O120" s="143"/>
      <c r="P120" s="96"/>
    </row>
    <row r="121" spans="1:16" ht="12.75">
      <c r="A121" s="162" t="s">
        <v>505</v>
      </c>
      <c r="B121" s="192"/>
      <c r="C121" s="37" t="s">
        <v>1156</v>
      </c>
      <c r="D121" s="127" t="s">
        <v>1307</v>
      </c>
      <c r="E121" s="195">
        <v>4</v>
      </c>
      <c r="F121" s="97"/>
      <c r="G121" s="97"/>
      <c r="H121" s="93"/>
      <c r="I121" s="97"/>
      <c r="J121" s="129"/>
      <c r="K121" s="94"/>
      <c r="L121" s="142"/>
      <c r="M121" s="123"/>
      <c r="N121" s="143"/>
      <c r="O121" s="143"/>
      <c r="P121" s="96"/>
    </row>
    <row r="122" spans="1:16" ht="12.75">
      <c r="A122" s="162" t="s">
        <v>506</v>
      </c>
      <c r="B122" s="192"/>
      <c r="C122" s="37" t="s">
        <v>1157</v>
      </c>
      <c r="D122" s="127" t="s">
        <v>1307</v>
      </c>
      <c r="E122" s="195">
        <v>3</v>
      </c>
      <c r="F122" s="97"/>
      <c r="G122" s="97"/>
      <c r="H122" s="93"/>
      <c r="I122" s="97"/>
      <c r="J122" s="129"/>
      <c r="K122" s="94"/>
      <c r="L122" s="142"/>
      <c r="M122" s="123"/>
      <c r="N122" s="143"/>
      <c r="O122" s="143"/>
      <c r="P122" s="96"/>
    </row>
    <row r="123" spans="1:16" ht="12.75">
      <c r="A123" s="162" t="s">
        <v>507</v>
      </c>
      <c r="B123" s="192"/>
      <c r="C123" s="37" t="s">
        <v>1158</v>
      </c>
      <c r="D123" s="127" t="s">
        <v>1307</v>
      </c>
      <c r="E123" s="195">
        <v>1</v>
      </c>
      <c r="F123" s="97"/>
      <c r="G123" s="97"/>
      <c r="H123" s="93"/>
      <c r="I123" s="97"/>
      <c r="J123" s="129"/>
      <c r="K123" s="94"/>
      <c r="L123" s="142"/>
      <c r="M123" s="123"/>
      <c r="N123" s="143"/>
      <c r="O123" s="143"/>
      <c r="P123" s="96"/>
    </row>
    <row r="124" spans="1:16" ht="12.75">
      <c r="A124" s="162" t="s">
        <v>508</v>
      </c>
      <c r="B124" s="192"/>
      <c r="C124" s="37" t="s">
        <v>1159</v>
      </c>
      <c r="D124" s="127" t="s">
        <v>1307</v>
      </c>
      <c r="E124" s="195">
        <v>1</v>
      </c>
      <c r="F124" s="97"/>
      <c r="G124" s="97"/>
      <c r="H124" s="93"/>
      <c r="I124" s="97"/>
      <c r="J124" s="129"/>
      <c r="K124" s="94"/>
      <c r="L124" s="142"/>
      <c r="M124" s="123"/>
      <c r="N124" s="143"/>
      <c r="O124" s="143"/>
      <c r="P124" s="96"/>
    </row>
    <row r="125" spans="1:16" ht="12.75">
      <c r="A125" s="162" t="s">
        <v>509</v>
      </c>
      <c r="B125" s="192"/>
      <c r="C125" s="37" t="s">
        <v>1160</v>
      </c>
      <c r="D125" s="127" t="s">
        <v>1307</v>
      </c>
      <c r="E125" s="195">
        <v>2</v>
      </c>
      <c r="F125" s="97"/>
      <c r="G125" s="97"/>
      <c r="H125" s="93"/>
      <c r="I125" s="97"/>
      <c r="J125" s="129"/>
      <c r="K125" s="94"/>
      <c r="L125" s="142"/>
      <c r="M125" s="123"/>
      <c r="N125" s="143"/>
      <c r="O125" s="143"/>
      <c r="P125" s="96"/>
    </row>
    <row r="126" spans="1:16" ht="25.5">
      <c r="A126" s="162" t="s">
        <v>510</v>
      </c>
      <c r="B126" s="192"/>
      <c r="C126" s="197" t="s">
        <v>1161</v>
      </c>
      <c r="D126" s="127" t="s">
        <v>1307</v>
      </c>
      <c r="E126" s="195">
        <v>9</v>
      </c>
      <c r="F126" s="129"/>
      <c r="G126" s="97"/>
      <c r="H126" s="93"/>
      <c r="I126" s="97"/>
      <c r="J126" s="129"/>
      <c r="K126" s="94"/>
      <c r="L126" s="142"/>
      <c r="M126" s="123"/>
      <c r="N126" s="143"/>
      <c r="O126" s="143"/>
      <c r="P126" s="96"/>
    </row>
    <row r="127" spans="1:16" ht="25.5">
      <c r="A127" s="162" t="s">
        <v>511</v>
      </c>
      <c r="B127" s="192"/>
      <c r="C127" s="197" t="s">
        <v>1162</v>
      </c>
      <c r="D127" s="127" t="s">
        <v>1307</v>
      </c>
      <c r="E127" s="195">
        <v>30</v>
      </c>
      <c r="F127" s="129"/>
      <c r="G127" s="97"/>
      <c r="H127" s="93"/>
      <c r="I127" s="97"/>
      <c r="J127" s="129"/>
      <c r="K127" s="94"/>
      <c r="L127" s="142"/>
      <c r="M127" s="123"/>
      <c r="N127" s="143"/>
      <c r="O127" s="143"/>
      <c r="P127" s="96"/>
    </row>
    <row r="128" spans="1:16" ht="25.5">
      <c r="A128" s="162" t="s">
        <v>512</v>
      </c>
      <c r="B128" s="192"/>
      <c r="C128" s="197" t="s">
        <v>1163</v>
      </c>
      <c r="D128" s="127" t="s">
        <v>1307</v>
      </c>
      <c r="E128" s="195">
        <v>10</v>
      </c>
      <c r="F128" s="129"/>
      <c r="G128" s="97"/>
      <c r="H128" s="93"/>
      <c r="I128" s="97"/>
      <c r="J128" s="129"/>
      <c r="K128" s="94"/>
      <c r="L128" s="142"/>
      <c r="M128" s="123"/>
      <c r="N128" s="143"/>
      <c r="O128" s="143"/>
      <c r="P128" s="96"/>
    </row>
    <row r="129" spans="1:16" ht="25.5">
      <c r="A129" s="162" t="s">
        <v>513</v>
      </c>
      <c r="B129" s="192"/>
      <c r="C129" s="197" t="s">
        <v>1164</v>
      </c>
      <c r="D129" s="127" t="s">
        <v>1307</v>
      </c>
      <c r="E129" s="195">
        <v>41</v>
      </c>
      <c r="F129" s="129"/>
      <c r="G129" s="97"/>
      <c r="H129" s="93"/>
      <c r="I129" s="97"/>
      <c r="J129" s="129"/>
      <c r="K129" s="94"/>
      <c r="L129" s="142"/>
      <c r="M129" s="123"/>
      <c r="N129" s="143"/>
      <c r="O129" s="143"/>
      <c r="P129" s="96"/>
    </row>
    <row r="130" spans="1:16" ht="25.5">
      <c r="A130" s="162" t="s">
        <v>514</v>
      </c>
      <c r="B130" s="192"/>
      <c r="C130" s="197" t="s">
        <v>1165</v>
      </c>
      <c r="D130" s="127" t="s">
        <v>1307</v>
      </c>
      <c r="E130" s="195">
        <v>64</v>
      </c>
      <c r="F130" s="129"/>
      <c r="G130" s="97"/>
      <c r="H130" s="93"/>
      <c r="I130" s="97"/>
      <c r="J130" s="129"/>
      <c r="K130" s="94"/>
      <c r="L130" s="142"/>
      <c r="M130" s="123"/>
      <c r="N130" s="143"/>
      <c r="O130" s="143"/>
      <c r="P130" s="96"/>
    </row>
    <row r="131" spans="1:16" ht="25.5">
      <c r="A131" s="162" t="s">
        <v>515</v>
      </c>
      <c r="B131" s="192"/>
      <c r="C131" s="197" t="s">
        <v>1166</v>
      </c>
      <c r="D131" s="127" t="s">
        <v>1307</v>
      </c>
      <c r="E131" s="195">
        <v>12</v>
      </c>
      <c r="F131" s="129"/>
      <c r="G131" s="97"/>
      <c r="H131" s="93"/>
      <c r="I131" s="97"/>
      <c r="J131" s="129"/>
      <c r="K131" s="94"/>
      <c r="L131" s="142"/>
      <c r="M131" s="123"/>
      <c r="N131" s="143"/>
      <c r="O131" s="143"/>
      <c r="P131" s="96"/>
    </row>
    <row r="132" spans="1:16" ht="25.5">
      <c r="A132" s="162" t="s">
        <v>516</v>
      </c>
      <c r="B132" s="192"/>
      <c r="C132" s="197" t="s">
        <v>1167</v>
      </c>
      <c r="D132" s="127" t="s">
        <v>1307</v>
      </c>
      <c r="E132" s="195">
        <v>31</v>
      </c>
      <c r="F132" s="129"/>
      <c r="G132" s="97"/>
      <c r="H132" s="93"/>
      <c r="I132" s="97"/>
      <c r="J132" s="129"/>
      <c r="K132" s="94"/>
      <c r="L132" s="142"/>
      <c r="M132" s="123"/>
      <c r="N132" s="143"/>
      <c r="O132" s="143"/>
      <c r="P132" s="96"/>
    </row>
    <row r="133" spans="1:16" ht="25.5">
      <c r="A133" s="162" t="s">
        <v>517</v>
      </c>
      <c r="B133" s="192"/>
      <c r="C133" s="197" t="s">
        <v>1177</v>
      </c>
      <c r="D133" s="127" t="s">
        <v>1307</v>
      </c>
      <c r="E133" s="195">
        <v>7</v>
      </c>
      <c r="F133" s="129"/>
      <c r="G133" s="97"/>
      <c r="H133" s="93"/>
      <c r="I133" s="97"/>
      <c r="J133" s="129"/>
      <c r="K133" s="94"/>
      <c r="L133" s="142"/>
      <c r="M133" s="123"/>
      <c r="N133" s="143"/>
      <c r="O133" s="143"/>
      <c r="P133" s="96"/>
    </row>
    <row r="134" spans="1:16" ht="25.5">
      <c r="A134" s="162" t="s">
        <v>518</v>
      </c>
      <c r="B134" s="192"/>
      <c r="C134" s="197" t="s">
        <v>1178</v>
      </c>
      <c r="D134" s="127" t="s">
        <v>1307</v>
      </c>
      <c r="E134" s="195">
        <v>2</v>
      </c>
      <c r="F134" s="129"/>
      <c r="G134" s="97"/>
      <c r="H134" s="93"/>
      <c r="I134" s="97"/>
      <c r="J134" s="129"/>
      <c r="K134" s="94"/>
      <c r="L134" s="142"/>
      <c r="M134" s="123"/>
      <c r="N134" s="143"/>
      <c r="O134" s="143"/>
      <c r="P134" s="96"/>
    </row>
    <row r="135" spans="1:16" ht="12.75">
      <c r="A135" s="162" t="s">
        <v>519</v>
      </c>
      <c r="B135" s="192"/>
      <c r="C135" s="197" t="s">
        <v>1179</v>
      </c>
      <c r="D135" s="127" t="s">
        <v>1307</v>
      </c>
      <c r="E135" s="195">
        <v>2</v>
      </c>
      <c r="F135" s="129"/>
      <c r="G135" s="97"/>
      <c r="H135" s="93"/>
      <c r="I135" s="97"/>
      <c r="J135" s="129"/>
      <c r="K135" s="94"/>
      <c r="L135" s="142"/>
      <c r="M135" s="123"/>
      <c r="N135" s="143"/>
      <c r="O135" s="143"/>
      <c r="P135" s="96"/>
    </row>
    <row r="136" spans="1:16" ht="12.75">
      <c r="A136" s="162" t="s">
        <v>520</v>
      </c>
      <c r="B136" s="192"/>
      <c r="C136" s="197" t="s">
        <v>1180</v>
      </c>
      <c r="D136" s="127" t="s">
        <v>1307</v>
      </c>
      <c r="E136" s="195">
        <v>17</v>
      </c>
      <c r="F136" s="129"/>
      <c r="G136" s="97"/>
      <c r="H136" s="93"/>
      <c r="I136" s="97"/>
      <c r="J136" s="129"/>
      <c r="K136" s="94"/>
      <c r="L136" s="142"/>
      <c r="M136" s="123"/>
      <c r="N136" s="143"/>
      <c r="O136" s="143"/>
      <c r="P136" s="96"/>
    </row>
    <row r="137" spans="1:16" ht="12.75">
      <c r="A137" s="162" t="s">
        <v>521</v>
      </c>
      <c r="B137" s="192"/>
      <c r="C137" s="197" t="s">
        <v>1181</v>
      </c>
      <c r="D137" s="127" t="s">
        <v>1307</v>
      </c>
      <c r="E137" s="195">
        <v>61</v>
      </c>
      <c r="F137" s="129"/>
      <c r="G137" s="97"/>
      <c r="H137" s="93"/>
      <c r="I137" s="97"/>
      <c r="J137" s="129"/>
      <c r="K137" s="94"/>
      <c r="L137" s="142"/>
      <c r="M137" s="123"/>
      <c r="N137" s="143"/>
      <c r="O137" s="143"/>
      <c r="P137" s="96"/>
    </row>
    <row r="138" spans="1:16" ht="12.75">
      <c r="A138" s="162" t="s">
        <v>522</v>
      </c>
      <c r="B138" s="192"/>
      <c r="C138" s="197" t="s">
        <v>1182</v>
      </c>
      <c r="D138" s="127" t="s">
        <v>1307</v>
      </c>
      <c r="E138" s="195">
        <v>23</v>
      </c>
      <c r="F138" s="129"/>
      <c r="G138" s="97"/>
      <c r="H138" s="93"/>
      <c r="I138" s="97"/>
      <c r="J138" s="129"/>
      <c r="K138" s="94"/>
      <c r="L138" s="142"/>
      <c r="M138" s="123"/>
      <c r="N138" s="143"/>
      <c r="O138" s="143"/>
      <c r="P138" s="96"/>
    </row>
    <row r="139" spans="1:16" ht="12.75">
      <c r="A139" s="162" t="s">
        <v>523</v>
      </c>
      <c r="B139" s="192"/>
      <c r="C139" s="197" t="s">
        <v>1183</v>
      </c>
      <c r="D139" s="127" t="s">
        <v>1307</v>
      </c>
      <c r="E139" s="195">
        <v>100</v>
      </c>
      <c r="F139" s="129"/>
      <c r="G139" s="97"/>
      <c r="H139" s="93"/>
      <c r="I139" s="97"/>
      <c r="J139" s="129"/>
      <c r="K139" s="94"/>
      <c r="L139" s="142"/>
      <c r="M139" s="123"/>
      <c r="N139" s="143"/>
      <c r="O139" s="143"/>
      <c r="P139" s="96"/>
    </row>
    <row r="140" spans="1:16" ht="38.25">
      <c r="A140" s="162" t="s">
        <v>524</v>
      </c>
      <c r="B140" s="192"/>
      <c r="C140" s="193" t="s">
        <v>446</v>
      </c>
      <c r="D140" s="127" t="s">
        <v>1307</v>
      </c>
      <c r="E140" s="129">
        <v>2</v>
      </c>
      <c r="F140" s="198"/>
      <c r="G140" s="97"/>
      <c r="H140" s="93"/>
      <c r="I140" s="163"/>
      <c r="J140" s="128"/>
      <c r="K140" s="94"/>
      <c r="L140" s="142"/>
      <c r="M140" s="123"/>
      <c r="N140" s="143"/>
      <c r="O140" s="143"/>
      <c r="P140" s="96"/>
    </row>
    <row r="141" spans="1:16" ht="38.25">
      <c r="A141" s="162" t="s">
        <v>525</v>
      </c>
      <c r="B141" s="192"/>
      <c r="C141" s="193" t="s">
        <v>447</v>
      </c>
      <c r="D141" s="127" t="s">
        <v>1307</v>
      </c>
      <c r="E141" s="129">
        <v>28</v>
      </c>
      <c r="F141" s="198"/>
      <c r="G141" s="97"/>
      <c r="H141" s="93"/>
      <c r="I141" s="163"/>
      <c r="J141" s="128"/>
      <c r="K141" s="94"/>
      <c r="L141" s="142"/>
      <c r="M141" s="123"/>
      <c r="N141" s="143"/>
      <c r="O141" s="143"/>
      <c r="P141" s="96"/>
    </row>
    <row r="142" spans="1:16" ht="38.25">
      <c r="A142" s="162" t="s">
        <v>526</v>
      </c>
      <c r="B142" s="192"/>
      <c r="C142" s="193" t="s">
        <v>448</v>
      </c>
      <c r="D142" s="127" t="s">
        <v>1307</v>
      </c>
      <c r="E142" s="129">
        <v>20</v>
      </c>
      <c r="F142" s="198"/>
      <c r="G142" s="97"/>
      <c r="H142" s="93"/>
      <c r="I142" s="163"/>
      <c r="J142" s="128"/>
      <c r="K142" s="94"/>
      <c r="L142" s="142"/>
      <c r="M142" s="123"/>
      <c r="N142" s="143"/>
      <c r="O142" s="143"/>
      <c r="P142" s="96"/>
    </row>
    <row r="143" spans="1:16" ht="38.25">
      <c r="A143" s="162" t="s">
        <v>775</v>
      </c>
      <c r="B143" s="192"/>
      <c r="C143" s="193" t="s">
        <v>449</v>
      </c>
      <c r="D143" s="127" t="s">
        <v>1307</v>
      </c>
      <c r="E143" s="129">
        <v>6</v>
      </c>
      <c r="F143" s="198"/>
      <c r="G143" s="97"/>
      <c r="H143" s="93"/>
      <c r="I143" s="163"/>
      <c r="J143" s="128"/>
      <c r="K143" s="94"/>
      <c r="L143" s="142"/>
      <c r="M143" s="123"/>
      <c r="N143" s="143"/>
      <c r="O143" s="143"/>
      <c r="P143" s="96"/>
    </row>
    <row r="144" spans="1:16" ht="38.25">
      <c r="A144" s="162" t="s">
        <v>776</v>
      </c>
      <c r="B144" s="192"/>
      <c r="C144" s="193" t="s">
        <v>450</v>
      </c>
      <c r="D144" s="127" t="s">
        <v>1307</v>
      </c>
      <c r="E144" s="129">
        <v>2</v>
      </c>
      <c r="F144" s="198"/>
      <c r="G144" s="97"/>
      <c r="H144" s="93"/>
      <c r="I144" s="163"/>
      <c r="J144" s="128"/>
      <c r="K144" s="94"/>
      <c r="L144" s="142"/>
      <c r="M144" s="123"/>
      <c r="N144" s="143"/>
      <c r="O144" s="143"/>
      <c r="P144" s="96"/>
    </row>
    <row r="145" spans="1:16" ht="38.25">
      <c r="A145" s="162" t="s">
        <v>777</v>
      </c>
      <c r="B145" s="192"/>
      <c r="C145" s="193" t="s">
        <v>451</v>
      </c>
      <c r="D145" s="127" t="s">
        <v>1307</v>
      </c>
      <c r="E145" s="129">
        <v>7</v>
      </c>
      <c r="F145" s="198"/>
      <c r="G145" s="97"/>
      <c r="H145" s="93"/>
      <c r="I145" s="163"/>
      <c r="J145" s="128"/>
      <c r="K145" s="94"/>
      <c r="L145" s="142"/>
      <c r="M145" s="123"/>
      <c r="N145" s="143"/>
      <c r="O145" s="143"/>
      <c r="P145" s="96"/>
    </row>
    <row r="146" spans="1:16" ht="38.25">
      <c r="A146" s="162" t="s">
        <v>778</v>
      </c>
      <c r="B146" s="192"/>
      <c r="C146" s="193" t="s">
        <v>452</v>
      </c>
      <c r="D146" s="127" t="s">
        <v>1307</v>
      </c>
      <c r="E146" s="129">
        <v>4</v>
      </c>
      <c r="F146" s="198"/>
      <c r="G146" s="97"/>
      <c r="H146" s="93"/>
      <c r="I146" s="163"/>
      <c r="J146" s="128"/>
      <c r="K146" s="94"/>
      <c r="L146" s="142"/>
      <c r="M146" s="123"/>
      <c r="N146" s="143"/>
      <c r="O146" s="143"/>
      <c r="P146" s="96"/>
    </row>
    <row r="147" spans="1:16" ht="38.25">
      <c r="A147" s="162" t="s">
        <v>779</v>
      </c>
      <c r="B147" s="192"/>
      <c r="C147" s="193" t="s">
        <v>453</v>
      </c>
      <c r="D147" s="127" t="s">
        <v>1307</v>
      </c>
      <c r="E147" s="129">
        <v>1</v>
      </c>
      <c r="F147" s="198"/>
      <c r="G147" s="97"/>
      <c r="H147" s="93"/>
      <c r="I147" s="163"/>
      <c r="J147" s="128"/>
      <c r="K147" s="94"/>
      <c r="L147" s="142"/>
      <c r="M147" s="123"/>
      <c r="N147" s="143"/>
      <c r="O147" s="143"/>
      <c r="P147" s="96"/>
    </row>
    <row r="148" spans="1:16" ht="38.25">
      <c r="A148" s="162" t="s">
        <v>780</v>
      </c>
      <c r="B148" s="192"/>
      <c r="C148" s="193" t="s">
        <v>454</v>
      </c>
      <c r="D148" s="127" t="s">
        <v>1307</v>
      </c>
      <c r="E148" s="129">
        <v>1</v>
      </c>
      <c r="F148" s="198"/>
      <c r="G148" s="97"/>
      <c r="H148" s="93"/>
      <c r="I148" s="163"/>
      <c r="J148" s="128"/>
      <c r="K148" s="94"/>
      <c r="L148" s="142"/>
      <c r="M148" s="123"/>
      <c r="N148" s="143"/>
      <c r="O148" s="143"/>
      <c r="P148" s="96"/>
    </row>
    <row r="149" spans="1:16" ht="25.5">
      <c r="A149" s="162" t="s">
        <v>781</v>
      </c>
      <c r="B149" s="192"/>
      <c r="C149" s="199" t="s">
        <v>1187</v>
      </c>
      <c r="D149" s="127" t="s">
        <v>1307</v>
      </c>
      <c r="E149" s="195">
        <v>1</v>
      </c>
      <c r="F149" s="198"/>
      <c r="G149" s="97"/>
      <c r="H149" s="93"/>
      <c r="I149" s="163"/>
      <c r="J149" s="128"/>
      <c r="K149" s="94"/>
      <c r="L149" s="142"/>
      <c r="M149" s="123"/>
      <c r="N149" s="143"/>
      <c r="O149" s="143"/>
      <c r="P149" s="96"/>
    </row>
    <row r="150" spans="1:16" ht="38.25">
      <c r="A150" s="162" t="s">
        <v>782</v>
      </c>
      <c r="B150" s="192"/>
      <c r="C150" s="197" t="s">
        <v>1188</v>
      </c>
      <c r="D150" s="127" t="s">
        <v>1307</v>
      </c>
      <c r="E150" s="195">
        <v>1</v>
      </c>
      <c r="F150" s="198"/>
      <c r="G150" s="97"/>
      <c r="H150" s="93"/>
      <c r="I150" s="163"/>
      <c r="J150" s="128"/>
      <c r="K150" s="94"/>
      <c r="L150" s="142"/>
      <c r="M150" s="123"/>
      <c r="N150" s="143"/>
      <c r="O150" s="143"/>
      <c r="P150" s="96"/>
    </row>
    <row r="151" spans="1:16" ht="38.25">
      <c r="A151" s="162" t="s">
        <v>783</v>
      </c>
      <c r="B151" s="192"/>
      <c r="C151" s="197" t="s">
        <v>1189</v>
      </c>
      <c r="D151" s="127" t="s">
        <v>1307</v>
      </c>
      <c r="E151" s="195">
        <v>1</v>
      </c>
      <c r="F151" s="198"/>
      <c r="G151" s="97"/>
      <c r="H151" s="93"/>
      <c r="I151" s="163"/>
      <c r="J151" s="128"/>
      <c r="K151" s="94"/>
      <c r="L151" s="142"/>
      <c r="M151" s="123"/>
      <c r="N151" s="143"/>
      <c r="O151" s="143"/>
      <c r="P151" s="96"/>
    </row>
    <row r="152" spans="1:16" ht="25.5">
      <c r="A152" s="162" t="s">
        <v>784</v>
      </c>
      <c r="B152" s="192"/>
      <c r="C152" s="199" t="s">
        <v>1190</v>
      </c>
      <c r="D152" s="127" t="s">
        <v>1307</v>
      </c>
      <c r="E152" s="195">
        <v>2</v>
      </c>
      <c r="F152" s="163"/>
      <c r="G152" s="97"/>
      <c r="H152" s="93"/>
      <c r="I152" s="163"/>
      <c r="J152" s="128"/>
      <c r="K152" s="94"/>
      <c r="L152" s="142"/>
      <c r="M152" s="123"/>
      <c r="N152" s="143"/>
      <c r="O152" s="143"/>
      <c r="P152" s="96"/>
    </row>
    <row r="153" spans="1:16" ht="12.75">
      <c r="A153" s="162" t="s">
        <v>785</v>
      </c>
      <c r="B153" s="192"/>
      <c r="C153" s="197" t="s">
        <v>1191</v>
      </c>
      <c r="D153" s="127" t="s">
        <v>1396</v>
      </c>
      <c r="E153" s="195">
        <v>1</v>
      </c>
      <c r="F153" s="163"/>
      <c r="G153" s="97"/>
      <c r="H153" s="93"/>
      <c r="I153" s="163"/>
      <c r="J153" s="128"/>
      <c r="K153" s="94"/>
      <c r="L153" s="142"/>
      <c r="M153" s="123"/>
      <c r="N153" s="143"/>
      <c r="O153" s="143"/>
      <c r="P153" s="96"/>
    </row>
    <row r="154" spans="1:16" ht="12.75">
      <c r="A154" s="162" t="s">
        <v>786</v>
      </c>
      <c r="B154" s="192"/>
      <c r="C154" s="197" t="s">
        <v>1192</v>
      </c>
      <c r="D154" s="130" t="s">
        <v>1193</v>
      </c>
      <c r="E154" s="195">
        <v>1</v>
      </c>
      <c r="F154" s="163"/>
      <c r="G154" s="97"/>
      <c r="H154" s="93"/>
      <c r="I154" s="163"/>
      <c r="J154" s="128"/>
      <c r="K154" s="94"/>
      <c r="L154" s="142"/>
      <c r="M154" s="123"/>
      <c r="N154" s="143"/>
      <c r="O154" s="143"/>
      <c r="P154" s="96"/>
    </row>
    <row r="155" spans="1:16" ht="25.5">
      <c r="A155" s="162" t="s">
        <v>787</v>
      </c>
      <c r="B155" s="192"/>
      <c r="C155" s="193" t="s">
        <v>1194</v>
      </c>
      <c r="D155" s="130" t="s">
        <v>1307</v>
      </c>
      <c r="E155" s="129">
        <v>1</v>
      </c>
      <c r="F155" s="198"/>
      <c r="G155" s="97"/>
      <c r="H155" s="93"/>
      <c r="I155" s="163"/>
      <c r="J155" s="128"/>
      <c r="K155" s="94"/>
      <c r="L155" s="142"/>
      <c r="M155" s="123"/>
      <c r="N155" s="143"/>
      <c r="O155" s="143"/>
      <c r="P155" s="96"/>
    </row>
    <row r="156" spans="1:16" ht="12.75">
      <c r="A156" s="162" t="s">
        <v>788</v>
      </c>
      <c r="B156" s="192"/>
      <c r="C156" s="200" t="s">
        <v>139</v>
      </c>
      <c r="D156" s="126" t="s">
        <v>1396</v>
      </c>
      <c r="E156" s="129">
        <v>1</v>
      </c>
      <c r="F156" s="163"/>
      <c r="G156" s="97"/>
      <c r="H156" s="93"/>
      <c r="I156" s="163"/>
      <c r="J156" s="73"/>
      <c r="K156" s="94"/>
      <c r="L156" s="142"/>
      <c r="M156" s="123"/>
      <c r="N156" s="143"/>
      <c r="O156" s="143"/>
      <c r="P156" s="96"/>
    </row>
    <row r="157" spans="1:16" ht="12.75">
      <c r="A157" s="125"/>
      <c r="B157" s="20"/>
      <c r="C157" s="343" t="s">
        <v>1291</v>
      </c>
      <c r="D157" s="344"/>
      <c r="E157" s="345"/>
      <c r="F157" s="14"/>
      <c r="G157" s="15"/>
      <c r="H157" s="15"/>
      <c r="I157" s="15"/>
      <c r="J157" s="16"/>
      <c r="K157" s="16"/>
      <c r="L157" s="102"/>
      <c r="M157" s="103"/>
      <c r="N157" s="103"/>
      <c r="O157" s="103"/>
      <c r="P157" s="103"/>
    </row>
    <row r="158" spans="1:16" ht="12.75">
      <c r="A158" s="125"/>
      <c r="B158" s="20"/>
      <c r="C158" s="346" t="s">
        <v>1583</v>
      </c>
      <c r="D158" s="347"/>
      <c r="E158" s="347"/>
      <c r="F158" s="347"/>
      <c r="G158" s="347"/>
      <c r="H158" s="347"/>
      <c r="I158" s="347"/>
      <c r="J158" s="347"/>
      <c r="K158" s="316"/>
      <c r="L158" s="104"/>
      <c r="M158" s="105"/>
      <c r="N158" s="105"/>
      <c r="O158" s="105"/>
      <c r="P158" s="164"/>
    </row>
    <row r="159" spans="1:16" ht="12.75">
      <c r="A159" s="125"/>
      <c r="B159" s="20"/>
      <c r="C159" s="348" t="s">
        <v>1584</v>
      </c>
      <c r="D159" s="347"/>
      <c r="E159" s="347"/>
      <c r="F159" s="347"/>
      <c r="G159" s="347"/>
      <c r="H159" s="347"/>
      <c r="I159" s="347"/>
      <c r="J159" s="347"/>
      <c r="K159" s="316"/>
      <c r="L159" s="165"/>
      <c r="M159" s="166"/>
      <c r="N159" s="166"/>
      <c r="O159" s="166"/>
      <c r="P159" s="166"/>
    </row>
    <row r="160" spans="1:16" ht="12.75">
      <c r="A160" s="138"/>
      <c r="B160" s="160"/>
      <c r="C160" s="160"/>
      <c r="D160" s="167"/>
      <c r="E160" s="167"/>
      <c r="F160" s="160"/>
      <c r="G160" s="160"/>
      <c r="H160" s="160"/>
      <c r="I160" s="160"/>
      <c r="J160" s="160"/>
      <c r="K160" s="160"/>
      <c r="L160" s="167"/>
      <c r="M160" s="167"/>
      <c r="N160" s="167"/>
      <c r="O160" s="167"/>
      <c r="P160" s="167"/>
    </row>
    <row r="161" spans="1:16" ht="12.75">
      <c r="A161" s="138"/>
      <c r="B161" s="160"/>
      <c r="C161" s="160"/>
      <c r="D161" s="167"/>
      <c r="E161" s="167"/>
      <c r="F161" s="160"/>
      <c r="G161" s="160"/>
      <c r="H161" s="160"/>
      <c r="I161" s="160"/>
      <c r="J161" s="160"/>
      <c r="K161" s="160"/>
      <c r="L161" s="167"/>
      <c r="M161" s="167"/>
      <c r="N161" s="168" t="s">
        <v>1585</v>
      </c>
      <c r="O161" s="349"/>
      <c r="P161" s="349"/>
    </row>
    <row r="162" spans="1:16" ht="12.75">
      <c r="A162" s="138"/>
      <c r="B162" s="169"/>
      <c r="C162" s="170"/>
      <c r="D162" s="171"/>
      <c r="E162" s="82"/>
      <c r="F162" s="66"/>
      <c r="G162" s="67"/>
      <c r="H162" s="67"/>
      <c r="I162" s="67"/>
      <c r="J162" s="68"/>
      <c r="K162" s="69"/>
      <c r="L162" s="70"/>
      <c r="M162" s="68"/>
      <c r="N162" s="172"/>
      <c r="O162" s="172"/>
      <c r="P162" s="72"/>
    </row>
    <row r="163" spans="1:10" s="174" customFormat="1" ht="15.75">
      <c r="A163" s="51" t="s">
        <v>1578</v>
      </c>
      <c r="B163" s="52"/>
      <c r="C163" s="53"/>
      <c r="D163" s="53"/>
      <c r="E163" s="53"/>
      <c r="F163" s="53"/>
      <c r="G163" s="53"/>
      <c r="H163" s="55"/>
      <c r="I163" s="173"/>
      <c r="J163" s="173"/>
    </row>
    <row r="164" spans="1:8" s="173" customFormat="1" ht="12.75" customHeight="1">
      <c r="A164" s="51"/>
      <c r="B164" s="52"/>
      <c r="C164" s="59" t="s">
        <v>1580</v>
      </c>
      <c r="D164" s="51"/>
      <c r="E164" s="51"/>
      <c r="F164" s="55"/>
      <c r="G164" s="55"/>
      <c r="H164" s="55"/>
    </row>
    <row r="165" spans="2:14" s="173" customFormat="1" ht="15.75">
      <c r="B165" s="52"/>
      <c r="D165" s="51"/>
      <c r="E165" s="51"/>
      <c r="F165" s="55"/>
      <c r="G165" s="55"/>
      <c r="H165" s="55"/>
      <c r="I165" s="55"/>
      <c r="J165" s="55"/>
      <c r="K165" s="55"/>
      <c r="L165" s="55"/>
      <c r="M165" s="55"/>
      <c r="N165" s="55"/>
    </row>
    <row r="166" spans="1:8" ht="12.75">
      <c r="A166" s="51" t="s">
        <v>1579</v>
      </c>
      <c r="B166" s="51"/>
      <c r="C166" s="54"/>
      <c r="D166" s="54"/>
      <c r="E166" s="54"/>
      <c r="F166" s="54"/>
      <c r="G166" s="54"/>
      <c r="H166" s="58"/>
    </row>
    <row r="167" spans="1:7" ht="12.75" customHeight="1">
      <c r="A167" s="51"/>
      <c r="B167" s="51"/>
      <c r="C167" s="59" t="s">
        <v>1580</v>
      </c>
      <c r="D167" s="51"/>
      <c r="E167" s="51"/>
      <c r="F167" s="55"/>
      <c r="G167" s="55"/>
    </row>
    <row r="168" spans="1:2" ht="15.75">
      <c r="A168" s="51" t="s">
        <v>1581</v>
      </c>
      <c r="B168" s="175"/>
    </row>
  </sheetData>
  <sheetProtection/>
  <mergeCells count="14">
    <mergeCell ref="C157:E157"/>
    <mergeCell ref="C158:K158"/>
    <mergeCell ref="C159:K159"/>
    <mergeCell ref="O161:P161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Q124"/>
  <sheetViews>
    <sheetView showZeros="0" zoomScale="93" zoomScaleNormal="93" zoomScalePageLayoutView="0" workbookViewId="0" topLeftCell="A85">
      <selection activeCell="C104" sqref="C104"/>
    </sheetView>
  </sheetViews>
  <sheetFormatPr defaultColWidth="9.140625" defaultRowHeight="12.75"/>
  <cols>
    <col min="1" max="1" width="8.00390625" style="186" customWidth="1"/>
    <col min="2" max="2" width="7.8515625" style="186" customWidth="1"/>
    <col min="3" max="3" width="17.7109375" style="280" customWidth="1"/>
    <col min="4" max="4" width="15.8515625" style="19" customWidth="1"/>
    <col min="5" max="5" width="6.140625" style="19" customWidth="1"/>
    <col min="6" max="6" width="8.8515625" style="19" customWidth="1"/>
    <col min="7" max="7" width="7.57421875" style="19" bestFit="1" customWidth="1"/>
    <col min="8" max="8" width="8.28125" style="19" bestFit="1" customWidth="1"/>
    <col min="9" max="9" width="6.8515625" style="19" bestFit="1" customWidth="1"/>
    <col min="10" max="10" width="8.57421875" style="19" bestFit="1" customWidth="1"/>
    <col min="11" max="11" width="7.57421875" style="19" bestFit="1" customWidth="1"/>
    <col min="12" max="12" width="8.00390625" style="19" bestFit="1" customWidth="1"/>
    <col min="13" max="13" width="8.421875" style="19" customWidth="1"/>
    <col min="14" max="15" width="9.00390625" style="19" bestFit="1" customWidth="1"/>
    <col min="16" max="16" width="8.00390625" style="19" bestFit="1" customWidth="1"/>
    <col min="17" max="17" width="9.00390625" style="19" bestFit="1" customWidth="1"/>
    <col min="18" max="16384" width="9.140625" style="19" customWidth="1"/>
  </cols>
  <sheetData>
    <row r="1" spans="1:17" ht="20.25">
      <c r="A1" s="317" t="s">
        <v>1195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18">
      <c r="A2" s="342" t="s">
        <v>932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P146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7" ht="12.75" customHeight="1">
      <c r="A11" s="354" t="s">
        <v>1283</v>
      </c>
      <c r="B11" s="333" t="s">
        <v>1582</v>
      </c>
      <c r="C11" s="358" t="s">
        <v>1305</v>
      </c>
      <c r="D11" s="351" t="s">
        <v>1306</v>
      </c>
      <c r="E11" s="356" t="s">
        <v>1286</v>
      </c>
      <c r="F11" s="357" t="s">
        <v>1281</v>
      </c>
      <c r="G11" s="350" t="s">
        <v>1284</v>
      </c>
      <c r="H11" s="351"/>
      <c r="I11" s="351"/>
      <c r="J11" s="351"/>
      <c r="K11" s="351"/>
      <c r="L11" s="360"/>
      <c r="M11" s="350" t="s">
        <v>1287</v>
      </c>
      <c r="N11" s="351"/>
      <c r="O11" s="351"/>
      <c r="P11" s="351"/>
      <c r="Q11" s="351"/>
    </row>
    <row r="12" spans="1:17" ht="78.75" customHeight="1">
      <c r="A12" s="355"/>
      <c r="B12" s="334"/>
      <c r="C12" s="359"/>
      <c r="D12" s="351"/>
      <c r="E12" s="356"/>
      <c r="F12" s="357"/>
      <c r="G12" s="85" t="s">
        <v>1285</v>
      </c>
      <c r="H12" s="86" t="s">
        <v>1587</v>
      </c>
      <c r="I12" s="86" t="s">
        <v>1588</v>
      </c>
      <c r="J12" s="86" t="s">
        <v>1589</v>
      </c>
      <c r="K12" s="86" t="s">
        <v>1590</v>
      </c>
      <c r="L12" s="87" t="s">
        <v>1591</v>
      </c>
      <c r="M12" s="85" t="s">
        <v>1288</v>
      </c>
      <c r="N12" s="86" t="s">
        <v>1592</v>
      </c>
      <c r="O12" s="86" t="s">
        <v>1589</v>
      </c>
      <c r="P12" s="86" t="s">
        <v>1590</v>
      </c>
      <c r="Q12" s="86" t="s">
        <v>1593</v>
      </c>
    </row>
    <row r="13" spans="1:17" ht="12.75">
      <c r="A13" s="92">
        <v>1</v>
      </c>
      <c r="B13" s="92"/>
      <c r="C13" s="281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ht="12.75">
      <c r="A14" s="27">
        <v>1</v>
      </c>
      <c r="B14" s="49"/>
      <c r="C14" s="352" t="s">
        <v>1279</v>
      </c>
      <c r="D14" s="353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2"/>
      <c r="P14" s="112"/>
      <c r="Q14" s="112"/>
    </row>
    <row r="15" spans="1:17" ht="38.25">
      <c r="A15" s="162" t="s">
        <v>1196</v>
      </c>
      <c r="B15" s="162"/>
      <c r="C15" s="29" t="s">
        <v>548</v>
      </c>
      <c r="D15" s="22" t="s">
        <v>549</v>
      </c>
      <c r="E15" s="73" t="s">
        <v>1307</v>
      </c>
      <c r="F15" s="176">
        <v>1</v>
      </c>
      <c r="G15" s="99"/>
      <c r="H15" s="97"/>
      <c r="I15" s="176"/>
      <c r="J15" s="131"/>
      <c r="K15" s="131"/>
      <c r="L15" s="132"/>
      <c r="M15" s="104"/>
      <c r="N15" s="101"/>
      <c r="O15" s="177"/>
      <c r="P15" s="177"/>
      <c r="Q15" s="134"/>
    </row>
    <row r="16" spans="1:17" ht="51">
      <c r="A16" s="162" t="s">
        <v>1197</v>
      </c>
      <c r="B16" s="162"/>
      <c r="C16" s="29" t="s">
        <v>550</v>
      </c>
      <c r="D16" s="22" t="s">
        <v>551</v>
      </c>
      <c r="E16" s="73" t="s">
        <v>1307</v>
      </c>
      <c r="F16" s="176">
        <v>1</v>
      </c>
      <c r="G16" s="99"/>
      <c r="H16" s="97"/>
      <c r="I16" s="176"/>
      <c r="J16" s="131"/>
      <c r="K16" s="131"/>
      <c r="L16" s="132"/>
      <c r="M16" s="104"/>
      <c r="N16" s="101"/>
      <c r="O16" s="177"/>
      <c r="P16" s="177"/>
      <c r="Q16" s="134"/>
    </row>
    <row r="17" spans="1:17" ht="38.25">
      <c r="A17" s="162" t="s">
        <v>1198</v>
      </c>
      <c r="B17" s="162"/>
      <c r="C17" s="29" t="s">
        <v>552</v>
      </c>
      <c r="D17" s="22" t="s">
        <v>553</v>
      </c>
      <c r="E17" s="73" t="s">
        <v>1307</v>
      </c>
      <c r="F17" s="176">
        <v>1</v>
      </c>
      <c r="G17" s="99"/>
      <c r="H17" s="97"/>
      <c r="I17" s="176"/>
      <c r="J17" s="131"/>
      <c r="K17" s="131"/>
      <c r="L17" s="132"/>
      <c r="M17" s="104"/>
      <c r="N17" s="101"/>
      <c r="O17" s="177"/>
      <c r="P17" s="177"/>
      <c r="Q17" s="134"/>
    </row>
    <row r="18" spans="1:17" ht="27" customHeight="1">
      <c r="A18" s="162" t="s">
        <v>1199</v>
      </c>
      <c r="B18" s="162"/>
      <c r="C18" s="29" t="s">
        <v>554</v>
      </c>
      <c r="D18" s="22" t="s">
        <v>555</v>
      </c>
      <c r="E18" s="73" t="s">
        <v>1307</v>
      </c>
      <c r="F18" s="176">
        <v>4</v>
      </c>
      <c r="G18" s="99"/>
      <c r="H18" s="97"/>
      <c r="I18" s="176"/>
      <c r="J18" s="131"/>
      <c r="K18" s="131"/>
      <c r="L18" s="132"/>
      <c r="M18" s="104"/>
      <c r="N18" s="101"/>
      <c r="O18" s="177"/>
      <c r="P18" s="177"/>
      <c r="Q18" s="134"/>
    </row>
    <row r="19" spans="1:17" ht="12.75">
      <c r="A19" s="162" t="s">
        <v>1200</v>
      </c>
      <c r="B19" s="162"/>
      <c r="C19" s="30" t="s">
        <v>556</v>
      </c>
      <c r="D19" s="28" t="s">
        <v>557</v>
      </c>
      <c r="E19" s="73" t="s">
        <v>1307</v>
      </c>
      <c r="F19" s="176">
        <v>1</v>
      </c>
      <c r="G19" s="99"/>
      <c r="H19" s="97"/>
      <c r="I19" s="176"/>
      <c r="J19" s="131"/>
      <c r="K19" s="131"/>
      <c r="L19" s="132"/>
      <c r="M19" s="104"/>
      <c r="N19" s="101"/>
      <c r="O19" s="177"/>
      <c r="P19" s="177"/>
      <c r="Q19" s="134"/>
    </row>
    <row r="20" spans="1:17" ht="12.75">
      <c r="A20" s="162" t="s">
        <v>1201</v>
      </c>
      <c r="B20" s="162"/>
      <c r="C20" s="30" t="s">
        <v>556</v>
      </c>
      <c r="D20" s="28" t="s">
        <v>558</v>
      </c>
      <c r="E20" s="73" t="s">
        <v>1307</v>
      </c>
      <c r="F20" s="176">
        <v>1</v>
      </c>
      <c r="G20" s="99"/>
      <c r="H20" s="97"/>
      <c r="I20" s="176"/>
      <c r="J20" s="131"/>
      <c r="K20" s="131"/>
      <c r="L20" s="132"/>
      <c r="M20" s="104"/>
      <c r="N20" s="101"/>
      <c r="O20" s="177"/>
      <c r="P20" s="177"/>
      <c r="Q20" s="134"/>
    </row>
    <row r="21" spans="1:17" ht="12.75">
      <c r="A21" s="162" t="s">
        <v>1202</v>
      </c>
      <c r="B21" s="162"/>
      <c r="C21" s="30" t="s">
        <v>556</v>
      </c>
      <c r="D21" s="28" t="s">
        <v>559</v>
      </c>
      <c r="E21" s="73" t="s">
        <v>1307</v>
      </c>
      <c r="F21" s="176">
        <v>5</v>
      </c>
      <c r="G21" s="99"/>
      <c r="H21" s="97"/>
      <c r="I21" s="176"/>
      <c r="J21" s="131"/>
      <c r="K21" s="131"/>
      <c r="L21" s="132"/>
      <c r="M21" s="104"/>
      <c r="N21" s="101"/>
      <c r="O21" s="177"/>
      <c r="P21" s="177"/>
      <c r="Q21" s="134"/>
    </row>
    <row r="22" spans="1:17" ht="12.75">
      <c r="A22" s="162" t="s">
        <v>1203</v>
      </c>
      <c r="B22" s="162"/>
      <c r="C22" s="30" t="s">
        <v>560</v>
      </c>
      <c r="D22" s="28" t="s">
        <v>561</v>
      </c>
      <c r="E22" s="73" t="s">
        <v>1307</v>
      </c>
      <c r="F22" s="176">
        <v>3</v>
      </c>
      <c r="G22" s="99"/>
      <c r="H22" s="97"/>
      <c r="I22" s="176"/>
      <c r="J22" s="131"/>
      <c r="K22" s="131"/>
      <c r="L22" s="132"/>
      <c r="M22" s="104"/>
      <c r="N22" s="101"/>
      <c r="O22" s="177"/>
      <c r="P22" s="177"/>
      <c r="Q22" s="134"/>
    </row>
    <row r="23" spans="1:17" ht="12.75">
      <c r="A23" s="162" t="s">
        <v>1204</v>
      </c>
      <c r="B23" s="162"/>
      <c r="C23" s="30" t="s">
        <v>560</v>
      </c>
      <c r="D23" s="28" t="s">
        <v>562</v>
      </c>
      <c r="E23" s="73" t="s">
        <v>1307</v>
      </c>
      <c r="F23" s="176">
        <v>28</v>
      </c>
      <c r="G23" s="99"/>
      <c r="H23" s="97"/>
      <c r="I23" s="176"/>
      <c r="J23" s="131"/>
      <c r="K23" s="131"/>
      <c r="L23" s="132"/>
      <c r="M23" s="104"/>
      <c r="N23" s="101"/>
      <c r="O23" s="177"/>
      <c r="P23" s="177"/>
      <c r="Q23" s="134"/>
    </row>
    <row r="24" spans="1:17" ht="12.75">
      <c r="A24" s="162" t="s">
        <v>1205</v>
      </c>
      <c r="B24" s="162"/>
      <c r="C24" s="30" t="s">
        <v>560</v>
      </c>
      <c r="D24" s="28" t="s">
        <v>563</v>
      </c>
      <c r="E24" s="73" t="s">
        <v>1307</v>
      </c>
      <c r="F24" s="176">
        <v>59</v>
      </c>
      <c r="G24" s="99"/>
      <c r="H24" s="97"/>
      <c r="I24" s="176"/>
      <c r="J24" s="131"/>
      <c r="K24" s="131"/>
      <c r="L24" s="132"/>
      <c r="M24" s="104"/>
      <c r="N24" s="101"/>
      <c r="O24" s="177"/>
      <c r="P24" s="177"/>
      <c r="Q24" s="134"/>
    </row>
    <row r="25" spans="1:17" ht="12.75">
      <c r="A25" s="162" t="s">
        <v>1206</v>
      </c>
      <c r="B25" s="162"/>
      <c r="C25" s="30" t="s">
        <v>560</v>
      </c>
      <c r="D25" s="28" t="s">
        <v>564</v>
      </c>
      <c r="E25" s="73" t="s">
        <v>1307</v>
      </c>
      <c r="F25" s="176">
        <v>1</v>
      </c>
      <c r="G25" s="99"/>
      <c r="H25" s="97"/>
      <c r="I25" s="176"/>
      <c r="J25" s="131"/>
      <c r="K25" s="131"/>
      <c r="L25" s="132"/>
      <c r="M25" s="104"/>
      <c r="N25" s="101"/>
      <c r="O25" s="177"/>
      <c r="P25" s="177"/>
      <c r="Q25" s="134"/>
    </row>
    <row r="26" spans="1:17" ht="12.75">
      <c r="A26" s="162" t="s">
        <v>679</v>
      </c>
      <c r="B26" s="162"/>
      <c r="C26" s="30" t="s">
        <v>560</v>
      </c>
      <c r="D26" s="28" t="s">
        <v>565</v>
      </c>
      <c r="E26" s="73" t="s">
        <v>1307</v>
      </c>
      <c r="F26" s="176">
        <v>5</v>
      </c>
      <c r="G26" s="99"/>
      <c r="H26" s="97"/>
      <c r="I26" s="176"/>
      <c r="J26" s="131"/>
      <c r="K26" s="131"/>
      <c r="L26" s="132"/>
      <c r="M26" s="104"/>
      <c r="N26" s="101"/>
      <c r="O26" s="177"/>
      <c r="P26" s="177"/>
      <c r="Q26" s="134"/>
    </row>
    <row r="27" spans="1:17" ht="12.75">
      <c r="A27" s="162" t="s">
        <v>680</v>
      </c>
      <c r="B27" s="162"/>
      <c r="C27" s="30" t="s">
        <v>560</v>
      </c>
      <c r="D27" s="28" t="s">
        <v>566</v>
      </c>
      <c r="E27" s="73" t="s">
        <v>1307</v>
      </c>
      <c r="F27" s="176">
        <v>5</v>
      </c>
      <c r="G27" s="99"/>
      <c r="H27" s="97"/>
      <c r="I27" s="176"/>
      <c r="J27" s="131"/>
      <c r="K27" s="131"/>
      <c r="L27" s="132"/>
      <c r="M27" s="104"/>
      <c r="N27" s="101"/>
      <c r="O27" s="177"/>
      <c r="P27" s="177"/>
      <c r="Q27" s="134"/>
    </row>
    <row r="28" spans="1:17" ht="12.75">
      <c r="A28" s="162" t="s">
        <v>681</v>
      </c>
      <c r="B28" s="162"/>
      <c r="C28" s="30" t="s">
        <v>560</v>
      </c>
      <c r="D28" s="28" t="s">
        <v>567</v>
      </c>
      <c r="E28" s="73" t="s">
        <v>1307</v>
      </c>
      <c r="F28" s="176">
        <v>2</v>
      </c>
      <c r="G28" s="99"/>
      <c r="H28" s="97"/>
      <c r="I28" s="176"/>
      <c r="J28" s="131"/>
      <c r="K28" s="131"/>
      <c r="L28" s="132"/>
      <c r="M28" s="104"/>
      <c r="N28" s="101"/>
      <c r="O28" s="177"/>
      <c r="P28" s="177"/>
      <c r="Q28" s="134"/>
    </row>
    <row r="29" spans="1:17" ht="12.75">
      <c r="A29" s="162" t="s">
        <v>682</v>
      </c>
      <c r="B29" s="162"/>
      <c r="C29" s="30" t="s">
        <v>560</v>
      </c>
      <c r="D29" s="28" t="s">
        <v>568</v>
      </c>
      <c r="E29" s="73" t="s">
        <v>1307</v>
      </c>
      <c r="F29" s="176">
        <v>1</v>
      </c>
      <c r="G29" s="99"/>
      <c r="H29" s="97"/>
      <c r="I29" s="176"/>
      <c r="J29" s="131"/>
      <c r="K29" s="131"/>
      <c r="L29" s="132"/>
      <c r="M29" s="104"/>
      <c r="N29" s="101"/>
      <c r="O29" s="177"/>
      <c r="P29" s="177"/>
      <c r="Q29" s="134"/>
    </row>
    <row r="30" spans="1:17" ht="12.75">
      <c r="A30" s="162" t="s">
        <v>683</v>
      </c>
      <c r="B30" s="162"/>
      <c r="C30" s="30" t="s">
        <v>560</v>
      </c>
      <c r="D30" s="28" t="s">
        <v>569</v>
      </c>
      <c r="E30" s="73" t="s">
        <v>1307</v>
      </c>
      <c r="F30" s="176">
        <v>2</v>
      </c>
      <c r="G30" s="99"/>
      <c r="H30" s="97"/>
      <c r="I30" s="176"/>
      <c r="J30" s="131"/>
      <c r="K30" s="131"/>
      <c r="L30" s="132"/>
      <c r="M30" s="104"/>
      <c r="N30" s="101"/>
      <c r="O30" s="177"/>
      <c r="P30" s="177"/>
      <c r="Q30" s="134"/>
    </row>
    <row r="31" spans="1:17" ht="12.75">
      <c r="A31" s="162" t="s">
        <v>684</v>
      </c>
      <c r="B31" s="162"/>
      <c r="C31" s="30" t="s">
        <v>560</v>
      </c>
      <c r="D31" s="28" t="s">
        <v>570</v>
      </c>
      <c r="E31" s="73" t="s">
        <v>1307</v>
      </c>
      <c r="F31" s="176">
        <v>1</v>
      </c>
      <c r="G31" s="99"/>
      <c r="H31" s="97"/>
      <c r="I31" s="176"/>
      <c r="J31" s="131"/>
      <c r="K31" s="131"/>
      <c r="L31" s="132"/>
      <c r="M31" s="104"/>
      <c r="N31" s="101"/>
      <c r="O31" s="177"/>
      <c r="P31" s="177"/>
      <c r="Q31" s="134"/>
    </row>
    <row r="32" spans="1:17" ht="12.75">
      <c r="A32" s="162" t="s">
        <v>685</v>
      </c>
      <c r="B32" s="162"/>
      <c r="C32" s="30" t="s">
        <v>560</v>
      </c>
      <c r="D32" s="28" t="s">
        <v>571</v>
      </c>
      <c r="E32" s="73" t="s">
        <v>1307</v>
      </c>
      <c r="F32" s="176">
        <v>5</v>
      </c>
      <c r="G32" s="99"/>
      <c r="H32" s="97"/>
      <c r="I32" s="176"/>
      <c r="J32" s="131"/>
      <c r="K32" s="131"/>
      <c r="L32" s="132"/>
      <c r="M32" s="104"/>
      <c r="N32" s="101"/>
      <c r="O32" s="177"/>
      <c r="P32" s="177"/>
      <c r="Q32" s="134"/>
    </row>
    <row r="33" spans="1:17" ht="25.5">
      <c r="A33" s="162" t="s">
        <v>686</v>
      </c>
      <c r="B33" s="162"/>
      <c r="C33" s="29" t="s">
        <v>572</v>
      </c>
      <c r="D33" s="28" t="s">
        <v>573</v>
      </c>
      <c r="E33" s="73" t="s">
        <v>1307</v>
      </c>
      <c r="F33" s="176">
        <v>21</v>
      </c>
      <c r="G33" s="99"/>
      <c r="H33" s="97"/>
      <c r="I33" s="176"/>
      <c r="J33" s="131"/>
      <c r="K33" s="131"/>
      <c r="L33" s="132"/>
      <c r="M33" s="104"/>
      <c r="N33" s="101"/>
      <c r="O33" s="177"/>
      <c r="P33" s="177"/>
      <c r="Q33" s="134"/>
    </row>
    <row r="34" spans="1:17" ht="25.5">
      <c r="A34" s="162" t="s">
        <v>687</v>
      </c>
      <c r="B34" s="162"/>
      <c r="C34" s="29" t="s">
        <v>574</v>
      </c>
      <c r="D34" s="28" t="s">
        <v>575</v>
      </c>
      <c r="E34" s="73" t="s">
        <v>1307</v>
      </c>
      <c r="F34" s="176">
        <v>31</v>
      </c>
      <c r="G34" s="99"/>
      <c r="H34" s="97"/>
      <c r="I34" s="176"/>
      <c r="J34" s="131"/>
      <c r="K34" s="131"/>
      <c r="L34" s="132"/>
      <c r="M34" s="104"/>
      <c r="N34" s="101"/>
      <c r="O34" s="177"/>
      <c r="P34" s="177"/>
      <c r="Q34" s="134"/>
    </row>
    <row r="35" spans="1:17" ht="25.5">
      <c r="A35" s="162" t="s">
        <v>688</v>
      </c>
      <c r="B35" s="162"/>
      <c r="C35" s="29" t="s">
        <v>576</v>
      </c>
      <c r="D35" s="28" t="s">
        <v>577</v>
      </c>
      <c r="E35" s="131" t="s">
        <v>1307</v>
      </c>
      <c r="F35" s="176">
        <v>258</v>
      </c>
      <c r="G35" s="99"/>
      <c r="H35" s="97"/>
      <c r="I35" s="176"/>
      <c r="J35" s="131"/>
      <c r="K35" s="131"/>
      <c r="L35" s="132"/>
      <c r="M35" s="104"/>
      <c r="N35" s="101"/>
      <c r="O35" s="177"/>
      <c r="P35" s="177"/>
      <c r="Q35" s="134"/>
    </row>
    <row r="36" spans="1:17" ht="25.5">
      <c r="A36" s="162" t="s">
        <v>689</v>
      </c>
      <c r="B36" s="162"/>
      <c r="C36" s="29" t="s">
        <v>578</v>
      </c>
      <c r="D36" s="28" t="s">
        <v>579</v>
      </c>
      <c r="E36" s="131" t="s">
        <v>1307</v>
      </c>
      <c r="F36" s="176">
        <v>4</v>
      </c>
      <c r="G36" s="99"/>
      <c r="H36" s="97"/>
      <c r="I36" s="176"/>
      <c r="J36" s="131"/>
      <c r="K36" s="131"/>
      <c r="L36" s="132"/>
      <c r="M36" s="104"/>
      <c r="N36" s="101"/>
      <c r="O36" s="177"/>
      <c r="P36" s="177"/>
      <c r="Q36" s="134"/>
    </row>
    <row r="37" spans="1:17" ht="25.5">
      <c r="A37" s="162" t="s">
        <v>690</v>
      </c>
      <c r="B37" s="162"/>
      <c r="C37" s="29" t="s">
        <v>578</v>
      </c>
      <c r="D37" s="28" t="s">
        <v>580</v>
      </c>
      <c r="E37" s="131" t="s">
        <v>1307</v>
      </c>
      <c r="F37" s="176">
        <v>3</v>
      </c>
      <c r="G37" s="99"/>
      <c r="H37" s="97"/>
      <c r="I37" s="176"/>
      <c r="J37" s="131"/>
      <c r="K37" s="131"/>
      <c r="L37" s="132"/>
      <c r="M37" s="104"/>
      <c r="N37" s="101"/>
      <c r="O37" s="177"/>
      <c r="P37" s="177"/>
      <c r="Q37" s="134"/>
    </row>
    <row r="38" spans="1:17" ht="38.25">
      <c r="A38" s="162" t="s">
        <v>691</v>
      </c>
      <c r="B38" s="162"/>
      <c r="C38" s="29" t="s">
        <v>581</v>
      </c>
      <c r="D38" s="28" t="s">
        <v>582</v>
      </c>
      <c r="E38" s="131" t="s">
        <v>1307</v>
      </c>
      <c r="F38" s="176">
        <v>3</v>
      </c>
      <c r="G38" s="99"/>
      <c r="H38" s="97"/>
      <c r="I38" s="176"/>
      <c r="J38" s="131"/>
      <c r="K38" s="131"/>
      <c r="L38" s="132"/>
      <c r="M38" s="104"/>
      <c r="N38" s="101"/>
      <c r="O38" s="177"/>
      <c r="P38" s="177"/>
      <c r="Q38" s="134"/>
    </row>
    <row r="39" spans="1:17" ht="25.5">
      <c r="A39" s="162" t="s">
        <v>692</v>
      </c>
      <c r="B39" s="162"/>
      <c r="C39" s="29" t="s">
        <v>583</v>
      </c>
      <c r="D39" s="28" t="s">
        <v>582</v>
      </c>
      <c r="E39" s="131" t="s">
        <v>1307</v>
      </c>
      <c r="F39" s="176">
        <v>40</v>
      </c>
      <c r="G39" s="99"/>
      <c r="H39" s="97"/>
      <c r="I39" s="176"/>
      <c r="J39" s="131"/>
      <c r="K39" s="131"/>
      <c r="L39" s="132"/>
      <c r="M39" s="104"/>
      <c r="N39" s="101"/>
      <c r="O39" s="177"/>
      <c r="P39" s="177"/>
      <c r="Q39" s="134"/>
    </row>
    <row r="40" spans="1:17" ht="25.5">
      <c r="A40" s="162" t="s">
        <v>693</v>
      </c>
      <c r="B40" s="162"/>
      <c r="C40" s="29" t="s">
        <v>583</v>
      </c>
      <c r="D40" s="28" t="s">
        <v>584</v>
      </c>
      <c r="E40" s="131" t="s">
        <v>1307</v>
      </c>
      <c r="F40" s="176">
        <v>6</v>
      </c>
      <c r="G40" s="99"/>
      <c r="H40" s="97"/>
      <c r="I40" s="176"/>
      <c r="J40" s="131"/>
      <c r="K40" s="131"/>
      <c r="L40" s="132"/>
      <c r="M40" s="104"/>
      <c r="N40" s="101"/>
      <c r="O40" s="177"/>
      <c r="P40" s="177"/>
      <c r="Q40" s="134"/>
    </row>
    <row r="41" spans="1:17" ht="25.5">
      <c r="A41" s="162" t="s">
        <v>694</v>
      </c>
      <c r="B41" s="162"/>
      <c r="C41" s="29" t="s">
        <v>585</v>
      </c>
      <c r="D41" s="28" t="s">
        <v>586</v>
      </c>
      <c r="E41" s="131" t="s">
        <v>1307</v>
      </c>
      <c r="F41" s="176">
        <v>2</v>
      </c>
      <c r="G41" s="99"/>
      <c r="H41" s="97"/>
      <c r="I41" s="176"/>
      <c r="J41" s="131"/>
      <c r="K41" s="131"/>
      <c r="L41" s="132"/>
      <c r="M41" s="104"/>
      <c r="N41" s="101"/>
      <c r="O41" s="177"/>
      <c r="P41" s="177"/>
      <c r="Q41" s="134"/>
    </row>
    <row r="42" spans="1:17" ht="25.5">
      <c r="A42" s="162" t="s">
        <v>695</v>
      </c>
      <c r="B42" s="162"/>
      <c r="C42" s="29" t="s">
        <v>585</v>
      </c>
      <c r="D42" s="28" t="s">
        <v>587</v>
      </c>
      <c r="E42" s="131" t="s">
        <v>1307</v>
      </c>
      <c r="F42" s="176">
        <v>122</v>
      </c>
      <c r="G42" s="99"/>
      <c r="H42" s="97"/>
      <c r="I42" s="176"/>
      <c r="J42" s="131"/>
      <c r="K42" s="131"/>
      <c r="L42" s="132"/>
      <c r="M42" s="104"/>
      <c r="N42" s="101"/>
      <c r="O42" s="177"/>
      <c r="P42" s="177"/>
      <c r="Q42" s="134"/>
    </row>
    <row r="43" spans="1:17" ht="25.5">
      <c r="A43" s="162" t="s">
        <v>696</v>
      </c>
      <c r="B43" s="162"/>
      <c r="C43" s="29" t="s">
        <v>588</v>
      </c>
      <c r="D43" s="28" t="s">
        <v>587</v>
      </c>
      <c r="E43" s="131" t="s">
        <v>1307</v>
      </c>
      <c r="F43" s="176">
        <v>6</v>
      </c>
      <c r="G43" s="99"/>
      <c r="H43" s="97"/>
      <c r="I43" s="176"/>
      <c r="J43" s="131"/>
      <c r="K43" s="131"/>
      <c r="L43" s="132"/>
      <c r="M43" s="104"/>
      <c r="N43" s="101"/>
      <c r="O43" s="177"/>
      <c r="P43" s="177"/>
      <c r="Q43" s="134"/>
    </row>
    <row r="44" spans="1:17" ht="12.75">
      <c r="A44" s="162" t="s">
        <v>697</v>
      </c>
      <c r="B44" s="162"/>
      <c r="C44" s="29" t="s">
        <v>589</v>
      </c>
      <c r="D44" s="28" t="s">
        <v>590</v>
      </c>
      <c r="E44" s="131" t="s">
        <v>1307</v>
      </c>
      <c r="F44" s="176">
        <v>100</v>
      </c>
      <c r="G44" s="99"/>
      <c r="H44" s="97"/>
      <c r="I44" s="176"/>
      <c r="J44" s="131"/>
      <c r="K44" s="131"/>
      <c r="L44" s="132"/>
      <c r="M44" s="104"/>
      <c r="N44" s="101"/>
      <c r="O44" s="177"/>
      <c r="P44" s="177"/>
      <c r="Q44" s="134"/>
    </row>
    <row r="45" spans="1:17" ht="12.75">
      <c r="A45" s="162" t="s">
        <v>698</v>
      </c>
      <c r="B45" s="162"/>
      <c r="C45" s="29" t="s">
        <v>591</v>
      </c>
      <c r="D45" s="28" t="s">
        <v>592</v>
      </c>
      <c r="E45" s="131" t="s">
        <v>1307</v>
      </c>
      <c r="F45" s="176">
        <v>220</v>
      </c>
      <c r="G45" s="99"/>
      <c r="H45" s="97"/>
      <c r="I45" s="176"/>
      <c r="J45" s="131"/>
      <c r="K45" s="131"/>
      <c r="L45" s="132"/>
      <c r="M45" s="104"/>
      <c r="N45" s="101"/>
      <c r="O45" s="177"/>
      <c r="P45" s="177"/>
      <c r="Q45" s="134"/>
    </row>
    <row r="46" spans="1:17" ht="12.75">
      <c r="A46" s="162" t="s">
        <v>699</v>
      </c>
      <c r="B46" s="162"/>
      <c r="C46" s="29" t="s">
        <v>591</v>
      </c>
      <c r="D46" s="28" t="s">
        <v>593</v>
      </c>
      <c r="E46" s="131" t="s">
        <v>1307</v>
      </c>
      <c r="F46" s="176">
        <v>124</v>
      </c>
      <c r="G46" s="99"/>
      <c r="H46" s="97"/>
      <c r="I46" s="176"/>
      <c r="J46" s="131"/>
      <c r="K46" s="131"/>
      <c r="L46" s="132"/>
      <c r="M46" s="104"/>
      <c r="N46" s="101"/>
      <c r="O46" s="177"/>
      <c r="P46" s="177"/>
      <c r="Q46" s="134"/>
    </row>
    <row r="47" spans="1:17" ht="12.75">
      <c r="A47" s="162" t="s">
        <v>700</v>
      </c>
      <c r="B47" s="162"/>
      <c r="C47" s="29" t="s">
        <v>591</v>
      </c>
      <c r="D47" s="28" t="s">
        <v>594</v>
      </c>
      <c r="E47" s="131" t="s">
        <v>1307</v>
      </c>
      <c r="F47" s="176">
        <v>6</v>
      </c>
      <c r="G47" s="99"/>
      <c r="H47" s="97"/>
      <c r="I47" s="176"/>
      <c r="J47" s="131"/>
      <c r="K47" s="131"/>
      <c r="L47" s="132"/>
      <c r="M47" s="104"/>
      <c r="N47" s="101"/>
      <c r="O47" s="177"/>
      <c r="P47" s="177"/>
      <c r="Q47" s="134"/>
    </row>
    <row r="48" spans="1:17" ht="25.5">
      <c r="A48" s="162" t="s">
        <v>701</v>
      </c>
      <c r="B48" s="162"/>
      <c r="C48" s="29" t="s">
        <v>595</v>
      </c>
      <c r="D48" s="28" t="s">
        <v>596</v>
      </c>
      <c r="E48" s="131" t="s">
        <v>1307</v>
      </c>
      <c r="F48" s="176">
        <v>400</v>
      </c>
      <c r="G48" s="99"/>
      <c r="H48" s="97"/>
      <c r="I48" s="176"/>
      <c r="J48" s="131"/>
      <c r="K48" s="131"/>
      <c r="L48" s="132"/>
      <c r="M48" s="104"/>
      <c r="N48" s="101"/>
      <c r="O48" s="177"/>
      <c r="P48" s="177"/>
      <c r="Q48" s="134"/>
    </row>
    <row r="49" spans="1:17" ht="25.5">
      <c r="A49" s="162" t="s">
        <v>702</v>
      </c>
      <c r="B49" s="162"/>
      <c r="C49" s="29" t="s">
        <v>595</v>
      </c>
      <c r="D49" s="28" t="s">
        <v>597</v>
      </c>
      <c r="E49" s="131" t="s">
        <v>1307</v>
      </c>
      <c r="F49" s="176">
        <v>100</v>
      </c>
      <c r="G49" s="99"/>
      <c r="H49" s="97"/>
      <c r="I49" s="176"/>
      <c r="J49" s="131"/>
      <c r="K49" s="131"/>
      <c r="L49" s="132"/>
      <c r="M49" s="104"/>
      <c r="N49" s="101"/>
      <c r="O49" s="177"/>
      <c r="P49" s="177"/>
      <c r="Q49" s="134"/>
    </row>
    <row r="50" spans="1:17" ht="27">
      <c r="A50" s="162" t="s">
        <v>703</v>
      </c>
      <c r="B50" s="162"/>
      <c r="C50" s="29" t="s">
        <v>678</v>
      </c>
      <c r="D50" s="22" t="s">
        <v>666</v>
      </c>
      <c r="E50" s="135" t="s">
        <v>1374</v>
      </c>
      <c r="F50" s="140">
        <v>80</v>
      </c>
      <c r="G50" s="99"/>
      <c r="H50" s="97"/>
      <c r="I50" s="176"/>
      <c r="J50" s="131"/>
      <c r="K50" s="131"/>
      <c r="L50" s="132"/>
      <c r="M50" s="104"/>
      <c r="N50" s="101"/>
      <c r="O50" s="177"/>
      <c r="P50" s="177"/>
      <c r="Q50" s="134"/>
    </row>
    <row r="51" spans="1:17" ht="14.25">
      <c r="A51" s="162" t="s">
        <v>704</v>
      </c>
      <c r="B51" s="162"/>
      <c r="C51" s="29" t="s">
        <v>678</v>
      </c>
      <c r="D51" s="22" t="s">
        <v>667</v>
      </c>
      <c r="E51" s="135" t="s">
        <v>1374</v>
      </c>
      <c r="F51" s="140">
        <v>4</v>
      </c>
      <c r="G51" s="99"/>
      <c r="H51" s="97"/>
      <c r="I51" s="176"/>
      <c r="J51" s="131"/>
      <c r="K51" s="131"/>
      <c r="L51" s="132"/>
      <c r="M51" s="104"/>
      <c r="N51" s="101"/>
      <c r="O51" s="177"/>
      <c r="P51" s="177"/>
      <c r="Q51" s="134"/>
    </row>
    <row r="52" spans="1:17" ht="14.25">
      <c r="A52" s="162" t="s">
        <v>705</v>
      </c>
      <c r="B52" s="162"/>
      <c r="C52" s="29" t="s">
        <v>678</v>
      </c>
      <c r="D52" s="22" t="s">
        <v>668</v>
      </c>
      <c r="E52" s="135" t="s">
        <v>1374</v>
      </c>
      <c r="F52" s="140">
        <v>60</v>
      </c>
      <c r="G52" s="99"/>
      <c r="H52" s="97"/>
      <c r="I52" s="176"/>
      <c r="J52" s="131"/>
      <c r="K52" s="131"/>
      <c r="L52" s="132"/>
      <c r="M52" s="104"/>
      <c r="N52" s="101"/>
      <c r="O52" s="177"/>
      <c r="P52" s="177"/>
      <c r="Q52" s="134"/>
    </row>
    <row r="53" spans="1:17" ht="14.25">
      <c r="A53" s="162" t="s">
        <v>706</v>
      </c>
      <c r="B53" s="162"/>
      <c r="C53" s="29" t="s">
        <v>678</v>
      </c>
      <c r="D53" s="22" t="s">
        <v>669</v>
      </c>
      <c r="E53" s="135" t="s">
        <v>1374</v>
      </c>
      <c r="F53" s="140">
        <v>150</v>
      </c>
      <c r="G53" s="99"/>
      <c r="H53" s="97"/>
      <c r="I53" s="176"/>
      <c r="J53" s="131"/>
      <c r="K53" s="131"/>
      <c r="L53" s="132"/>
      <c r="M53" s="104"/>
      <c r="N53" s="101"/>
      <c r="O53" s="177"/>
      <c r="P53" s="177"/>
      <c r="Q53" s="134"/>
    </row>
    <row r="54" spans="1:17" ht="14.25">
      <c r="A54" s="162" t="s">
        <v>707</v>
      </c>
      <c r="B54" s="162"/>
      <c r="C54" s="29" t="s">
        <v>678</v>
      </c>
      <c r="D54" s="22" t="s">
        <v>670</v>
      </c>
      <c r="E54" s="135" t="s">
        <v>1374</v>
      </c>
      <c r="F54" s="140">
        <v>100</v>
      </c>
      <c r="G54" s="99"/>
      <c r="H54" s="97"/>
      <c r="I54" s="176"/>
      <c r="J54" s="131"/>
      <c r="K54" s="131"/>
      <c r="L54" s="132"/>
      <c r="M54" s="104"/>
      <c r="N54" s="101"/>
      <c r="O54" s="177"/>
      <c r="P54" s="177"/>
      <c r="Q54" s="134"/>
    </row>
    <row r="55" spans="1:17" ht="14.25">
      <c r="A55" s="162" t="s">
        <v>708</v>
      </c>
      <c r="B55" s="162"/>
      <c r="C55" s="29" t="s">
        <v>678</v>
      </c>
      <c r="D55" s="22" t="s">
        <v>671</v>
      </c>
      <c r="E55" s="135" t="s">
        <v>1374</v>
      </c>
      <c r="F55" s="140">
        <v>150</v>
      </c>
      <c r="G55" s="99"/>
      <c r="H55" s="97"/>
      <c r="I55" s="176"/>
      <c r="J55" s="131"/>
      <c r="K55" s="131"/>
      <c r="L55" s="132"/>
      <c r="M55" s="104"/>
      <c r="N55" s="101"/>
      <c r="O55" s="177"/>
      <c r="P55" s="177"/>
      <c r="Q55" s="134"/>
    </row>
    <row r="56" spans="1:17" ht="14.25">
      <c r="A56" s="162" t="s">
        <v>709</v>
      </c>
      <c r="B56" s="162"/>
      <c r="C56" s="29" t="s">
        <v>678</v>
      </c>
      <c r="D56" s="22" t="s">
        <v>672</v>
      </c>
      <c r="E56" s="135" t="s">
        <v>1374</v>
      </c>
      <c r="F56" s="140">
        <v>50</v>
      </c>
      <c r="G56" s="99"/>
      <c r="H56" s="97"/>
      <c r="I56" s="176"/>
      <c r="J56" s="131"/>
      <c r="K56" s="131"/>
      <c r="L56" s="132"/>
      <c r="M56" s="104"/>
      <c r="N56" s="101"/>
      <c r="O56" s="177"/>
      <c r="P56" s="177"/>
      <c r="Q56" s="134"/>
    </row>
    <row r="57" spans="1:17" ht="14.25">
      <c r="A57" s="162" t="s">
        <v>710</v>
      </c>
      <c r="B57" s="162"/>
      <c r="C57" s="29" t="s">
        <v>678</v>
      </c>
      <c r="D57" s="22" t="s">
        <v>673</v>
      </c>
      <c r="E57" s="135" t="s">
        <v>1374</v>
      </c>
      <c r="F57" s="140">
        <v>2400</v>
      </c>
      <c r="G57" s="99"/>
      <c r="H57" s="97"/>
      <c r="I57" s="176"/>
      <c r="J57" s="131"/>
      <c r="K57" s="131"/>
      <c r="L57" s="132"/>
      <c r="M57" s="104"/>
      <c r="N57" s="101"/>
      <c r="O57" s="177"/>
      <c r="P57" s="177"/>
      <c r="Q57" s="134"/>
    </row>
    <row r="58" spans="1:17" ht="14.25">
      <c r="A58" s="162" t="s">
        <v>711</v>
      </c>
      <c r="B58" s="162"/>
      <c r="C58" s="29" t="s">
        <v>678</v>
      </c>
      <c r="D58" s="22" t="s">
        <v>674</v>
      </c>
      <c r="E58" s="135" t="s">
        <v>1374</v>
      </c>
      <c r="F58" s="140">
        <v>2600</v>
      </c>
      <c r="G58" s="99"/>
      <c r="H58" s="97"/>
      <c r="I58" s="176"/>
      <c r="J58" s="131"/>
      <c r="K58" s="131"/>
      <c r="L58" s="132"/>
      <c r="M58" s="104"/>
      <c r="N58" s="101"/>
      <c r="O58" s="177"/>
      <c r="P58" s="177"/>
      <c r="Q58" s="134"/>
    </row>
    <row r="59" spans="1:17" ht="27">
      <c r="A59" s="162" t="s">
        <v>712</v>
      </c>
      <c r="B59" s="162"/>
      <c r="C59" s="29" t="s">
        <v>678</v>
      </c>
      <c r="D59" s="22" t="s">
        <v>675</v>
      </c>
      <c r="E59" s="135" t="s">
        <v>1374</v>
      </c>
      <c r="F59" s="140">
        <v>10</v>
      </c>
      <c r="G59" s="99"/>
      <c r="H59" s="97"/>
      <c r="I59" s="176"/>
      <c r="J59" s="131"/>
      <c r="K59" s="131"/>
      <c r="L59" s="132"/>
      <c r="M59" s="104"/>
      <c r="N59" s="101"/>
      <c r="O59" s="177"/>
      <c r="P59" s="177"/>
      <c r="Q59" s="134"/>
    </row>
    <row r="60" spans="1:17" ht="14.25">
      <c r="A60" s="162" t="s">
        <v>713</v>
      </c>
      <c r="B60" s="162"/>
      <c r="C60" s="29" t="s">
        <v>678</v>
      </c>
      <c r="D60" s="22" t="s">
        <v>676</v>
      </c>
      <c r="E60" s="135" t="s">
        <v>1374</v>
      </c>
      <c r="F60" s="140">
        <v>300</v>
      </c>
      <c r="G60" s="99"/>
      <c r="H60" s="97"/>
      <c r="I60" s="176"/>
      <c r="J60" s="131"/>
      <c r="K60" s="131"/>
      <c r="L60" s="132"/>
      <c r="M60" s="104"/>
      <c r="N60" s="101"/>
      <c r="O60" s="177"/>
      <c r="P60" s="177"/>
      <c r="Q60" s="134"/>
    </row>
    <row r="61" spans="1:17" ht="25.5">
      <c r="A61" s="162" t="s">
        <v>714</v>
      </c>
      <c r="B61" s="162"/>
      <c r="C61" s="29" t="s">
        <v>598</v>
      </c>
      <c r="D61" s="22" t="s">
        <v>599</v>
      </c>
      <c r="E61" s="135" t="s">
        <v>1374</v>
      </c>
      <c r="F61" s="140">
        <v>300</v>
      </c>
      <c r="G61" s="99"/>
      <c r="H61" s="97"/>
      <c r="I61" s="176"/>
      <c r="J61" s="131"/>
      <c r="K61" s="131"/>
      <c r="L61" s="132"/>
      <c r="M61" s="104"/>
      <c r="N61" s="101"/>
      <c r="O61" s="177"/>
      <c r="P61" s="177"/>
      <c r="Q61" s="134"/>
    </row>
    <row r="62" spans="1:17" ht="25.5">
      <c r="A62" s="162" t="s">
        <v>715</v>
      </c>
      <c r="B62" s="162"/>
      <c r="C62" s="29" t="s">
        <v>598</v>
      </c>
      <c r="D62" s="22" t="s">
        <v>600</v>
      </c>
      <c r="E62" s="135" t="s">
        <v>1374</v>
      </c>
      <c r="F62" s="140">
        <v>200</v>
      </c>
      <c r="G62" s="99"/>
      <c r="H62" s="97"/>
      <c r="I62" s="176"/>
      <c r="J62" s="131"/>
      <c r="K62" s="131"/>
      <c r="L62" s="132"/>
      <c r="M62" s="104"/>
      <c r="N62" s="101"/>
      <c r="O62" s="177"/>
      <c r="P62" s="177"/>
      <c r="Q62" s="134"/>
    </row>
    <row r="63" spans="1:17" ht="25.5">
      <c r="A63" s="162" t="s">
        <v>716</v>
      </c>
      <c r="B63" s="162"/>
      <c r="C63" s="29" t="s">
        <v>598</v>
      </c>
      <c r="D63" s="22" t="s">
        <v>601</v>
      </c>
      <c r="E63" s="135" t="s">
        <v>1374</v>
      </c>
      <c r="F63" s="140">
        <v>150</v>
      </c>
      <c r="G63" s="99"/>
      <c r="H63" s="97"/>
      <c r="I63" s="176"/>
      <c r="J63" s="131"/>
      <c r="K63" s="131"/>
      <c r="L63" s="132"/>
      <c r="M63" s="104"/>
      <c r="N63" s="101"/>
      <c r="O63" s="177"/>
      <c r="P63" s="177"/>
      <c r="Q63" s="134"/>
    </row>
    <row r="64" spans="1:17" ht="25.5">
      <c r="A64" s="162" t="s">
        <v>717</v>
      </c>
      <c r="B64" s="162"/>
      <c r="C64" s="29" t="s">
        <v>611</v>
      </c>
      <c r="D64" s="28" t="s">
        <v>612</v>
      </c>
      <c r="E64" s="131" t="s">
        <v>1307</v>
      </c>
      <c r="F64" s="176">
        <v>35</v>
      </c>
      <c r="G64" s="99"/>
      <c r="H64" s="97"/>
      <c r="I64" s="176"/>
      <c r="J64" s="131"/>
      <c r="K64" s="131"/>
      <c r="L64" s="132"/>
      <c r="M64" s="104"/>
      <c r="N64" s="101"/>
      <c r="O64" s="177"/>
      <c r="P64" s="177"/>
      <c r="Q64" s="134"/>
    </row>
    <row r="65" spans="1:17" ht="38.25">
      <c r="A65" s="162" t="s">
        <v>718</v>
      </c>
      <c r="B65" s="162"/>
      <c r="C65" s="29" t="s">
        <v>613</v>
      </c>
      <c r="D65" s="28" t="s">
        <v>612</v>
      </c>
      <c r="E65" s="131" t="s">
        <v>1307</v>
      </c>
      <c r="F65" s="176">
        <v>4</v>
      </c>
      <c r="G65" s="99"/>
      <c r="H65" s="97"/>
      <c r="I65" s="176"/>
      <c r="J65" s="131"/>
      <c r="K65" s="131"/>
      <c r="L65" s="132"/>
      <c r="M65" s="104"/>
      <c r="N65" s="101"/>
      <c r="O65" s="177"/>
      <c r="P65" s="177"/>
      <c r="Q65" s="134"/>
    </row>
    <row r="66" spans="1:17" ht="25.5">
      <c r="A66" s="162" t="s">
        <v>719</v>
      </c>
      <c r="B66" s="162"/>
      <c r="C66" s="29" t="s">
        <v>614</v>
      </c>
      <c r="D66" s="28" t="s">
        <v>615</v>
      </c>
      <c r="E66" s="131" t="s">
        <v>1307</v>
      </c>
      <c r="F66" s="176">
        <v>14</v>
      </c>
      <c r="G66" s="99"/>
      <c r="H66" s="97"/>
      <c r="I66" s="176"/>
      <c r="J66" s="131"/>
      <c r="K66" s="131"/>
      <c r="L66" s="132"/>
      <c r="M66" s="104"/>
      <c r="N66" s="101"/>
      <c r="O66" s="177"/>
      <c r="P66" s="177"/>
      <c r="Q66" s="134"/>
    </row>
    <row r="67" spans="1:17" ht="25.5">
      <c r="A67" s="162" t="s">
        <v>720</v>
      </c>
      <c r="B67" s="162"/>
      <c r="C67" s="29" t="s">
        <v>616</v>
      </c>
      <c r="D67" s="28" t="s">
        <v>615</v>
      </c>
      <c r="E67" s="131" t="s">
        <v>1307</v>
      </c>
      <c r="F67" s="176">
        <v>46</v>
      </c>
      <c r="G67" s="99"/>
      <c r="H67" s="97"/>
      <c r="I67" s="176"/>
      <c r="J67" s="131"/>
      <c r="K67" s="131"/>
      <c r="L67" s="132"/>
      <c r="M67" s="104"/>
      <c r="N67" s="101"/>
      <c r="O67" s="177"/>
      <c r="P67" s="177"/>
      <c r="Q67" s="134"/>
    </row>
    <row r="68" spans="1:17" ht="25.5">
      <c r="A68" s="162" t="s">
        <v>721</v>
      </c>
      <c r="B68" s="162"/>
      <c r="C68" s="29" t="s">
        <v>617</v>
      </c>
      <c r="D68" s="28" t="s">
        <v>615</v>
      </c>
      <c r="E68" s="131" t="s">
        <v>1307</v>
      </c>
      <c r="F68" s="176">
        <v>27</v>
      </c>
      <c r="G68" s="99"/>
      <c r="H68" s="97"/>
      <c r="I68" s="176"/>
      <c r="J68" s="131"/>
      <c r="K68" s="131"/>
      <c r="L68" s="132"/>
      <c r="M68" s="104"/>
      <c r="N68" s="101"/>
      <c r="O68" s="177"/>
      <c r="P68" s="177"/>
      <c r="Q68" s="134"/>
    </row>
    <row r="69" spans="1:17" ht="25.5">
      <c r="A69" s="162" t="s">
        <v>722</v>
      </c>
      <c r="B69" s="162"/>
      <c r="C69" s="29" t="s">
        <v>602</v>
      </c>
      <c r="D69" s="22" t="s">
        <v>603</v>
      </c>
      <c r="E69" s="135" t="s">
        <v>1307</v>
      </c>
      <c r="F69" s="140">
        <v>5</v>
      </c>
      <c r="G69" s="99"/>
      <c r="H69" s="97"/>
      <c r="I69" s="176"/>
      <c r="J69" s="131"/>
      <c r="K69" s="131"/>
      <c r="L69" s="132"/>
      <c r="M69" s="104"/>
      <c r="N69" s="101"/>
      <c r="O69" s="177"/>
      <c r="P69" s="177"/>
      <c r="Q69" s="134"/>
    </row>
    <row r="70" spans="1:17" ht="25.5">
      <c r="A70" s="162" t="s">
        <v>723</v>
      </c>
      <c r="B70" s="162"/>
      <c r="C70" s="29" t="s">
        <v>604</v>
      </c>
      <c r="D70" s="22" t="s">
        <v>605</v>
      </c>
      <c r="E70" s="135" t="s">
        <v>1307</v>
      </c>
      <c r="F70" s="140">
        <v>1</v>
      </c>
      <c r="G70" s="99"/>
      <c r="H70" s="97"/>
      <c r="I70" s="176"/>
      <c r="J70" s="131"/>
      <c r="K70" s="131"/>
      <c r="L70" s="132"/>
      <c r="M70" s="104"/>
      <c r="N70" s="101"/>
      <c r="O70" s="177"/>
      <c r="P70" s="177"/>
      <c r="Q70" s="134"/>
    </row>
    <row r="71" spans="1:17" ht="12.75">
      <c r="A71" s="162" t="s">
        <v>724</v>
      </c>
      <c r="B71" s="162"/>
      <c r="C71" s="29" t="s">
        <v>606</v>
      </c>
      <c r="D71" s="22" t="s">
        <v>607</v>
      </c>
      <c r="E71" s="135" t="s">
        <v>1307</v>
      </c>
      <c r="F71" s="140">
        <v>1</v>
      </c>
      <c r="G71" s="99"/>
      <c r="H71" s="97"/>
      <c r="I71" s="176"/>
      <c r="J71" s="131"/>
      <c r="K71" s="131"/>
      <c r="L71" s="132"/>
      <c r="M71" s="104"/>
      <c r="N71" s="101"/>
      <c r="O71" s="177"/>
      <c r="P71" s="177"/>
      <c r="Q71" s="134"/>
    </row>
    <row r="72" spans="1:17" ht="12.75">
      <c r="A72" s="162" t="s">
        <v>725</v>
      </c>
      <c r="B72" s="162"/>
      <c r="C72" s="29" t="s">
        <v>604</v>
      </c>
      <c r="D72" s="22" t="s">
        <v>608</v>
      </c>
      <c r="E72" s="135" t="s">
        <v>1307</v>
      </c>
      <c r="F72" s="140">
        <v>10</v>
      </c>
      <c r="G72" s="99"/>
      <c r="H72" s="97"/>
      <c r="I72" s="176"/>
      <c r="J72" s="131"/>
      <c r="K72" s="131"/>
      <c r="L72" s="132"/>
      <c r="M72" s="104"/>
      <c r="N72" s="101"/>
      <c r="O72" s="177"/>
      <c r="P72" s="177"/>
      <c r="Q72" s="134"/>
    </row>
    <row r="73" spans="1:17" ht="12.75">
      <c r="A73" s="162" t="s">
        <v>726</v>
      </c>
      <c r="B73" s="162"/>
      <c r="C73" s="29" t="s">
        <v>609</v>
      </c>
      <c r="D73" s="22" t="s">
        <v>610</v>
      </c>
      <c r="E73" s="135" t="s">
        <v>1374</v>
      </c>
      <c r="F73" s="140">
        <v>3</v>
      </c>
      <c r="G73" s="99"/>
      <c r="H73" s="97"/>
      <c r="I73" s="176"/>
      <c r="J73" s="131"/>
      <c r="K73" s="131"/>
      <c r="L73" s="132"/>
      <c r="M73" s="104"/>
      <c r="N73" s="101"/>
      <c r="O73" s="177"/>
      <c r="P73" s="177"/>
      <c r="Q73" s="134"/>
    </row>
    <row r="74" spans="1:17" ht="38.25">
      <c r="A74" s="162" t="s">
        <v>727</v>
      </c>
      <c r="B74" s="162"/>
      <c r="C74" s="29" t="s">
        <v>620</v>
      </c>
      <c r="D74" s="28" t="s">
        <v>621</v>
      </c>
      <c r="E74" s="135" t="s">
        <v>1307</v>
      </c>
      <c r="F74" s="140">
        <v>55</v>
      </c>
      <c r="G74" s="99"/>
      <c r="H74" s="97"/>
      <c r="I74" s="176"/>
      <c r="J74" s="131"/>
      <c r="K74" s="131"/>
      <c r="L74" s="132"/>
      <c r="M74" s="104"/>
      <c r="N74" s="101"/>
      <c r="O74" s="177"/>
      <c r="P74" s="177"/>
      <c r="Q74" s="134"/>
    </row>
    <row r="75" spans="1:17" ht="63.75">
      <c r="A75" s="162" t="s">
        <v>728</v>
      </c>
      <c r="B75" s="162"/>
      <c r="C75" s="29" t="s">
        <v>622</v>
      </c>
      <c r="D75" s="28" t="s">
        <v>623</v>
      </c>
      <c r="E75" s="135" t="s">
        <v>1307</v>
      </c>
      <c r="F75" s="140">
        <v>5</v>
      </c>
      <c r="G75" s="99"/>
      <c r="H75" s="97"/>
      <c r="I75" s="176"/>
      <c r="J75" s="131"/>
      <c r="K75" s="131"/>
      <c r="L75" s="132"/>
      <c r="M75" s="104"/>
      <c r="N75" s="101"/>
      <c r="O75" s="177"/>
      <c r="P75" s="177"/>
      <c r="Q75" s="134"/>
    </row>
    <row r="76" spans="1:17" ht="76.5">
      <c r="A76" s="162" t="s">
        <v>729</v>
      </c>
      <c r="B76" s="162"/>
      <c r="C76" s="29" t="s">
        <v>624</v>
      </c>
      <c r="D76" s="28" t="s">
        <v>625</v>
      </c>
      <c r="E76" s="135" t="s">
        <v>1307</v>
      </c>
      <c r="F76" s="140">
        <v>61</v>
      </c>
      <c r="G76" s="99"/>
      <c r="H76" s="97"/>
      <c r="I76" s="176"/>
      <c r="J76" s="131"/>
      <c r="K76" s="131"/>
      <c r="L76" s="132"/>
      <c r="M76" s="104"/>
      <c r="N76" s="101"/>
      <c r="O76" s="177"/>
      <c r="P76" s="177"/>
      <c r="Q76" s="134"/>
    </row>
    <row r="77" spans="1:17" ht="63.75">
      <c r="A77" s="162" t="s">
        <v>730</v>
      </c>
      <c r="B77" s="162"/>
      <c r="C77" s="29" t="s">
        <v>626</v>
      </c>
      <c r="D77" s="28" t="s">
        <v>627</v>
      </c>
      <c r="E77" s="135" t="s">
        <v>1307</v>
      </c>
      <c r="F77" s="140">
        <v>7</v>
      </c>
      <c r="G77" s="99"/>
      <c r="H77" s="97"/>
      <c r="I77" s="176"/>
      <c r="J77" s="131"/>
      <c r="K77" s="131"/>
      <c r="L77" s="132"/>
      <c r="M77" s="104"/>
      <c r="N77" s="101"/>
      <c r="O77" s="177"/>
      <c r="P77" s="177"/>
      <c r="Q77" s="134"/>
    </row>
    <row r="78" spans="1:17" ht="76.5">
      <c r="A78" s="162" t="s">
        <v>731</v>
      </c>
      <c r="B78" s="162"/>
      <c r="C78" s="29" t="s">
        <v>628</v>
      </c>
      <c r="D78" s="28" t="s">
        <v>629</v>
      </c>
      <c r="E78" s="135" t="s">
        <v>1307</v>
      </c>
      <c r="F78" s="140">
        <v>76</v>
      </c>
      <c r="G78" s="99"/>
      <c r="H78" s="97"/>
      <c r="I78" s="176"/>
      <c r="J78" s="131"/>
      <c r="K78" s="131"/>
      <c r="L78" s="132"/>
      <c r="M78" s="104"/>
      <c r="N78" s="101"/>
      <c r="O78" s="177"/>
      <c r="P78" s="177"/>
      <c r="Q78" s="134"/>
    </row>
    <row r="79" spans="1:17" ht="76.5">
      <c r="A79" s="162" t="s">
        <v>732</v>
      </c>
      <c r="B79" s="162"/>
      <c r="C79" s="29" t="s">
        <v>628</v>
      </c>
      <c r="D79" s="28" t="s">
        <v>630</v>
      </c>
      <c r="E79" s="135" t="s">
        <v>1307</v>
      </c>
      <c r="F79" s="140">
        <v>17</v>
      </c>
      <c r="G79" s="99"/>
      <c r="H79" s="97"/>
      <c r="I79" s="176"/>
      <c r="J79" s="131"/>
      <c r="K79" s="131"/>
      <c r="L79" s="132"/>
      <c r="M79" s="104"/>
      <c r="N79" s="101"/>
      <c r="O79" s="177"/>
      <c r="P79" s="177"/>
      <c r="Q79" s="134"/>
    </row>
    <row r="80" spans="1:17" ht="63.75">
      <c r="A80" s="162" t="s">
        <v>733</v>
      </c>
      <c r="B80" s="162"/>
      <c r="C80" s="29" t="s">
        <v>631</v>
      </c>
      <c r="D80" s="28" t="s">
        <v>632</v>
      </c>
      <c r="E80" s="135" t="s">
        <v>1307</v>
      </c>
      <c r="F80" s="140">
        <v>29</v>
      </c>
      <c r="G80" s="99"/>
      <c r="H80" s="97"/>
      <c r="I80" s="176"/>
      <c r="J80" s="131"/>
      <c r="K80" s="131"/>
      <c r="L80" s="132"/>
      <c r="M80" s="104"/>
      <c r="N80" s="101"/>
      <c r="O80" s="177"/>
      <c r="P80" s="177"/>
      <c r="Q80" s="134"/>
    </row>
    <row r="81" spans="1:17" ht="89.25">
      <c r="A81" s="162" t="s">
        <v>734</v>
      </c>
      <c r="B81" s="162"/>
      <c r="C81" s="29" t="s">
        <v>633</v>
      </c>
      <c r="D81" s="28" t="s">
        <v>634</v>
      </c>
      <c r="E81" s="135" t="s">
        <v>1307</v>
      </c>
      <c r="F81" s="140">
        <v>18</v>
      </c>
      <c r="G81" s="99"/>
      <c r="H81" s="97"/>
      <c r="I81" s="176"/>
      <c r="J81" s="131"/>
      <c r="K81" s="131"/>
      <c r="L81" s="132"/>
      <c r="M81" s="104"/>
      <c r="N81" s="101"/>
      <c r="O81" s="177"/>
      <c r="P81" s="177"/>
      <c r="Q81" s="134"/>
    </row>
    <row r="82" spans="1:17" ht="63.75">
      <c r="A82" s="162" t="s">
        <v>735</v>
      </c>
      <c r="B82" s="162"/>
      <c r="C82" s="29" t="s">
        <v>635</v>
      </c>
      <c r="D82" s="28" t="s">
        <v>636</v>
      </c>
      <c r="E82" s="135" t="s">
        <v>1307</v>
      </c>
      <c r="F82" s="140">
        <v>4</v>
      </c>
      <c r="G82" s="99"/>
      <c r="H82" s="97"/>
      <c r="I82" s="176"/>
      <c r="J82" s="131"/>
      <c r="K82" s="131"/>
      <c r="L82" s="132"/>
      <c r="M82" s="104"/>
      <c r="N82" s="101"/>
      <c r="O82" s="177"/>
      <c r="P82" s="177"/>
      <c r="Q82" s="134"/>
    </row>
    <row r="83" spans="1:17" ht="63.75">
      <c r="A83" s="162" t="s">
        <v>747</v>
      </c>
      <c r="B83" s="162"/>
      <c r="C83" s="29" t="s">
        <v>637</v>
      </c>
      <c r="D83" s="28" t="s">
        <v>636</v>
      </c>
      <c r="E83" s="135" t="s">
        <v>1307</v>
      </c>
      <c r="F83" s="140">
        <v>14</v>
      </c>
      <c r="G83" s="99"/>
      <c r="H83" s="97"/>
      <c r="I83" s="176"/>
      <c r="J83" s="131"/>
      <c r="K83" s="131"/>
      <c r="L83" s="132"/>
      <c r="M83" s="104"/>
      <c r="N83" s="101"/>
      <c r="O83" s="177"/>
      <c r="P83" s="177"/>
      <c r="Q83" s="134"/>
    </row>
    <row r="84" spans="1:17" ht="38.25">
      <c r="A84" s="162" t="s">
        <v>748</v>
      </c>
      <c r="B84" s="162"/>
      <c r="C84" s="29" t="s">
        <v>638</v>
      </c>
      <c r="D84" s="28" t="s">
        <v>639</v>
      </c>
      <c r="E84" s="135" t="s">
        <v>1307</v>
      </c>
      <c r="F84" s="140">
        <v>14</v>
      </c>
      <c r="G84" s="99"/>
      <c r="H84" s="97"/>
      <c r="I84" s="176"/>
      <c r="J84" s="131"/>
      <c r="K84" s="131"/>
      <c r="L84" s="132"/>
      <c r="M84" s="104"/>
      <c r="N84" s="101"/>
      <c r="O84" s="177"/>
      <c r="P84" s="177"/>
      <c r="Q84" s="134"/>
    </row>
    <row r="85" spans="1:17" ht="51">
      <c r="A85" s="162" t="s">
        <v>749</v>
      </c>
      <c r="B85" s="162"/>
      <c r="C85" s="29" t="s">
        <v>640</v>
      </c>
      <c r="D85" s="28" t="s">
        <v>641</v>
      </c>
      <c r="E85" s="135" t="s">
        <v>1307</v>
      </c>
      <c r="F85" s="140">
        <v>8</v>
      </c>
      <c r="G85" s="99"/>
      <c r="H85" s="97"/>
      <c r="I85" s="176"/>
      <c r="J85" s="131"/>
      <c r="K85" s="131"/>
      <c r="L85" s="132"/>
      <c r="M85" s="104"/>
      <c r="N85" s="101"/>
      <c r="O85" s="177"/>
      <c r="P85" s="177"/>
      <c r="Q85" s="134"/>
    </row>
    <row r="86" spans="1:17" ht="53.25" customHeight="1">
      <c r="A86" s="162" t="s">
        <v>750</v>
      </c>
      <c r="B86" s="162"/>
      <c r="C86" s="29" t="s">
        <v>642</v>
      </c>
      <c r="D86" s="28" t="s">
        <v>643</v>
      </c>
      <c r="E86" s="135" t="s">
        <v>1307</v>
      </c>
      <c r="F86" s="140">
        <v>6</v>
      </c>
      <c r="G86" s="99"/>
      <c r="H86" s="97"/>
      <c r="I86" s="176"/>
      <c r="J86" s="131"/>
      <c r="K86" s="131"/>
      <c r="L86" s="132"/>
      <c r="M86" s="104"/>
      <c r="N86" s="101"/>
      <c r="O86" s="177"/>
      <c r="P86" s="177"/>
      <c r="Q86" s="134"/>
    </row>
    <row r="87" spans="1:17" ht="25.5">
      <c r="A87" s="162" t="s">
        <v>751</v>
      </c>
      <c r="B87" s="162"/>
      <c r="C87" s="29" t="s">
        <v>644</v>
      </c>
      <c r="D87" s="28" t="s">
        <v>645</v>
      </c>
      <c r="E87" s="135" t="s">
        <v>1307</v>
      </c>
      <c r="F87" s="140">
        <v>1</v>
      </c>
      <c r="G87" s="99"/>
      <c r="H87" s="97"/>
      <c r="I87" s="176"/>
      <c r="J87" s="131"/>
      <c r="K87" s="131"/>
      <c r="L87" s="132"/>
      <c r="M87" s="104"/>
      <c r="N87" s="101"/>
      <c r="O87" s="177"/>
      <c r="P87" s="177"/>
      <c r="Q87" s="134"/>
    </row>
    <row r="88" spans="1:17" ht="51">
      <c r="A88" s="162" t="s">
        <v>752</v>
      </c>
      <c r="B88" s="162"/>
      <c r="C88" s="29" t="s">
        <v>618</v>
      </c>
      <c r="D88" s="28" t="s">
        <v>619</v>
      </c>
      <c r="E88" s="131" t="s">
        <v>1307</v>
      </c>
      <c r="F88" s="176">
        <v>1</v>
      </c>
      <c r="G88" s="99"/>
      <c r="H88" s="97"/>
      <c r="I88" s="176"/>
      <c r="J88" s="131"/>
      <c r="K88" s="131"/>
      <c r="L88" s="132"/>
      <c r="M88" s="104"/>
      <c r="N88" s="101"/>
      <c r="O88" s="177"/>
      <c r="P88" s="177"/>
      <c r="Q88" s="134"/>
    </row>
    <row r="89" spans="1:17" ht="12.75">
      <c r="A89" s="162"/>
      <c r="B89" s="178"/>
      <c r="C89" s="40" t="s">
        <v>1290</v>
      </c>
      <c r="D89" s="26"/>
      <c r="E89" s="137"/>
      <c r="F89" s="140"/>
      <c r="G89" s="99"/>
      <c r="H89" s="97"/>
      <c r="I89" s="176"/>
      <c r="J89" s="101"/>
      <c r="K89" s="94"/>
      <c r="L89" s="138"/>
      <c r="M89" s="179"/>
      <c r="N89" s="180"/>
      <c r="O89" s="98"/>
      <c r="P89" s="98"/>
      <c r="Q89" s="98"/>
    </row>
    <row r="90" spans="1:17" ht="25.5">
      <c r="A90" s="181">
        <v>2</v>
      </c>
      <c r="B90" s="181"/>
      <c r="C90" s="182" t="s">
        <v>646</v>
      </c>
      <c r="D90" s="28"/>
      <c r="E90" s="135"/>
      <c r="F90" s="140"/>
      <c r="G90" s="99"/>
      <c r="H90" s="97"/>
      <c r="I90" s="176"/>
      <c r="J90" s="131"/>
      <c r="K90" s="131"/>
      <c r="L90" s="132"/>
      <c r="M90" s="104"/>
      <c r="N90" s="101"/>
      <c r="O90" s="177"/>
      <c r="P90" s="177"/>
      <c r="Q90" s="134"/>
    </row>
    <row r="91" spans="1:17" ht="38.25">
      <c r="A91" s="162" t="s">
        <v>736</v>
      </c>
      <c r="B91" s="162"/>
      <c r="C91" s="29" t="s">
        <v>647</v>
      </c>
      <c r="D91" s="22" t="s">
        <v>648</v>
      </c>
      <c r="E91" s="73" t="s">
        <v>1307</v>
      </c>
      <c r="F91" s="176">
        <v>1</v>
      </c>
      <c r="G91" s="99"/>
      <c r="H91" s="97"/>
      <c r="I91" s="176"/>
      <c r="J91" s="131"/>
      <c r="K91" s="131"/>
      <c r="L91" s="132"/>
      <c r="M91" s="104"/>
      <c r="N91" s="101"/>
      <c r="O91" s="177"/>
      <c r="P91" s="177"/>
      <c r="Q91" s="134"/>
    </row>
    <row r="92" spans="1:17" ht="12.75">
      <c r="A92" s="162" t="s">
        <v>737</v>
      </c>
      <c r="B92" s="162"/>
      <c r="C92" s="30" t="s">
        <v>556</v>
      </c>
      <c r="D92" s="28" t="s">
        <v>649</v>
      </c>
      <c r="E92" s="73" t="s">
        <v>1307</v>
      </c>
      <c r="F92" s="176">
        <v>1</v>
      </c>
      <c r="G92" s="99"/>
      <c r="H92" s="97"/>
      <c r="I92" s="176"/>
      <c r="J92" s="131"/>
      <c r="K92" s="131"/>
      <c r="L92" s="132"/>
      <c r="M92" s="104"/>
      <c r="N92" s="101"/>
      <c r="O92" s="177"/>
      <c r="P92" s="177"/>
      <c r="Q92" s="134"/>
    </row>
    <row r="93" spans="1:17" ht="12.75">
      <c r="A93" s="162" t="s">
        <v>738</v>
      </c>
      <c r="B93" s="162"/>
      <c r="C93" s="30" t="s">
        <v>560</v>
      </c>
      <c r="D93" s="28" t="s">
        <v>563</v>
      </c>
      <c r="E93" s="73" t="s">
        <v>1307</v>
      </c>
      <c r="F93" s="176">
        <v>4</v>
      </c>
      <c r="G93" s="99"/>
      <c r="H93" s="97"/>
      <c r="I93" s="176"/>
      <c r="J93" s="131"/>
      <c r="K93" s="131"/>
      <c r="L93" s="132"/>
      <c r="M93" s="104"/>
      <c r="N93" s="101"/>
      <c r="O93" s="177"/>
      <c r="P93" s="177"/>
      <c r="Q93" s="134"/>
    </row>
    <row r="94" spans="1:17" ht="25.5">
      <c r="A94" s="162" t="s">
        <v>739</v>
      </c>
      <c r="B94" s="162"/>
      <c r="C94" s="29" t="s">
        <v>572</v>
      </c>
      <c r="D94" s="28" t="s">
        <v>573</v>
      </c>
      <c r="E94" s="73" t="s">
        <v>1307</v>
      </c>
      <c r="F94" s="176">
        <v>1</v>
      </c>
      <c r="G94" s="99"/>
      <c r="H94" s="97"/>
      <c r="I94" s="176"/>
      <c r="J94" s="131"/>
      <c r="K94" s="131"/>
      <c r="L94" s="132"/>
      <c r="M94" s="104"/>
      <c r="N94" s="101"/>
      <c r="O94" s="177"/>
      <c r="P94" s="177"/>
      <c r="Q94" s="134"/>
    </row>
    <row r="95" spans="1:17" ht="25.5">
      <c r="A95" s="162" t="s">
        <v>753</v>
      </c>
      <c r="B95" s="162"/>
      <c r="C95" s="29" t="s">
        <v>650</v>
      </c>
      <c r="D95" s="28" t="s">
        <v>651</v>
      </c>
      <c r="E95" s="135" t="s">
        <v>1307</v>
      </c>
      <c r="F95" s="140">
        <v>19</v>
      </c>
      <c r="G95" s="99"/>
      <c r="H95" s="97"/>
      <c r="I95" s="176"/>
      <c r="J95" s="131"/>
      <c r="K95" s="131"/>
      <c r="L95" s="132"/>
      <c r="M95" s="104"/>
      <c r="N95" s="101"/>
      <c r="O95" s="177"/>
      <c r="P95" s="177"/>
      <c r="Q95" s="134"/>
    </row>
    <row r="96" spans="1:17" ht="12.75">
      <c r="A96" s="162" t="s">
        <v>754</v>
      </c>
      <c r="B96" s="162"/>
      <c r="C96" s="29" t="s">
        <v>652</v>
      </c>
      <c r="D96" s="28"/>
      <c r="E96" s="135" t="s">
        <v>1307</v>
      </c>
      <c r="F96" s="140">
        <v>19</v>
      </c>
      <c r="G96" s="99"/>
      <c r="H96" s="97"/>
      <c r="I96" s="176"/>
      <c r="J96" s="131"/>
      <c r="K96" s="131"/>
      <c r="L96" s="132"/>
      <c r="M96" s="104"/>
      <c r="N96" s="101"/>
      <c r="O96" s="177"/>
      <c r="P96" s="177"/>
      <c r="Q96" s="134"/>
    </row>
    <row r="97" spans="1:17" ht="25.5">
      <c r="A97" s="162" t="s">
        <v>755</v>
      </c>
      <c r="B97" s="162"/>
      <c r="C97" s="29" t="s">
        <v>653</v>
      </c>
      <c r="D97" s="28"/>
      <c r="E97" s="135" t="s">
        <v>1307</v>
      </c>
      <c r="F97" s="140">
        <v>19</v>
      </c>
      <c r="G97" s="99"/>
      <c r="H97" s="97"/>
      <c r="I97" s="176"/>
      <c r="J97" s="131"/>
      <c r="K97" s="131"/>
      <c r="L97" s="132"/>
      <c r="M97" s="104"/>
      <c r="N97" s="101"/>
      <c r="O97" s="177"/>
      <c r="P97" s="177"/>
      <c r="Q97" s="134"/>
    </row>
    <row r="98" spans="1:17" ht="25.5">
      <c r="A98" s="162" t="s">
        <v>756</v>
      </c>
      <c r="B98" s="162"/>
      <c r="C98" s="29" t="s">
        <v>654</v>
      </c>
      <c r="D98" s="28" t="s">
        <v>655</v>
      </c>
      <c r="E98" s="135" t="s">
        <v>1307</v>
      </c>
      <c r="F98" s="140">
        <v>19</v>
      </c>
      <c r="G98" s="99"/>
      <c r="H98" s="97"/>
      <c r="I98" s="176"/>
      <c r="J98" s="131"/>
      <c r="K98" s="131"/>
      <c r="L98" s="132"/>
      <c r="M98" s="104"/>
      <c r="N98" s="101"/>
      <c r="O98" s="177"/>
      <c r="P98" s="177"/>
      <c r="Q98" s="134"/>
    </row>
    <row r="99" spans="1:17" ht="38.25">
      <c r="A99" s="162" t="s">
        <v>757</v>
      </c>
      <c r="B99" s="162"/>
      <c r="C99" s="29" t="s">
        <v>656</v>
      </c>
      <c r="D99" s="22" t="s">
        <v>677</v>
      </c>
      <c r="E99" s="135" t="s">
        <v>1374</v>
      </c>
      <c r="F99" s="140">
        <v>400</v>
      </c>
      <c r="G99" s="99"/>
      <c r="H99" s="97"/>
      <c r="I99" s="176"/>
      <c r="J99" s="131"/>
      <c r="K99" s="131"/>
      <c r="L99" s="132"/>
      <c r="M99" s="104"/>
      <c r="N99" s="101"/>
      <c r="O99" s="177"/>
      <c r="P99" s="177"/>
      <c r="Q99" s="134"/>
    </row>
    <row r="100" spans="1:17" ht="38.25">
      <c r="A100" s="162" t="s">
        <v>758</v>
      </c>
      <c r="B100" s="162"/>
      <c r="C100" s="29" t="s">
        <v>657</v>
      </c>
      <c r="D100" s="22" t="s">
        <v>658</v>
      </c>
      <c r="E100" s="135" t="s">
        <v>1374</v>
      </c>
      <c r="F100" s="140">
        <v>300</v>
      </c>
      <c r="G100" s="99"/>
      <c r="H100" s="97"/>
      <c r="I100" s="176"/>
      <c r="J100" s="131"/>
      <c r="K100" s="131"/>
      <c r="L100" s="132"/>
      <c r="M100" s="104"/>
      <c r="N100" s="101"/>
      <c r="O100" s="177"/>
      <c r="P100" s="177"/>
      <c r="Q100" s="134"/>
    </row>
    <row r="101" spans="1:17" ht="25.5">
      <c r="A101" s="162" t="s">
        <v>759</v>
      </c>
      <c r="B101" s="162"/>
      <c r="C101" s="29" t="s">
        <v>659</v>
      </c>
      <c r="D101" s="22" t="s">
        <v>674</v>
      </c>
      <c r="E101" s="135" t="s">
        <v>1374</v>
      </c>
      <c r="F101" s="140">
        <v>80</v>
      </c>
      <c r="G101" s="99"/>
      <c r="H101" s="97"/>
      <c r="I101" s="176"/>
      <c r="J101" s="131"/>
      <c r="K101" s="131"/>
      <c r="L101" s="132"/>
      <c r="M101" s="104"/>
      <c r="N101" s="101"/>
      <c r="O101" s="177"/>
      <c r="P101" s="177"/>
      <c r="Q101" s="134"/>
    </row>
    <row r="102" spans="1:17" ht="12.75">
      <c r="A102" s="162"/>
      <c r="B102" s="178"/>
      <c r="C102" s="40" t="s">
        <v>1290</v>
      </c>
      <c r="D102" s="26"/>
      <c r="E102" s="137"/>
      <c r="F102" s="140"/>
      <c r="G102" s="99"/>
      <c r="H102" s="97"/>
      <c r="I102" s="176"/>
      <c r="J102" s="101"/>
      <c r="K102" s="94"/>
      <c r="L102" s="138"/>
      <c r="M102" s="179"/>
      <c r="N102" s="180"/>
      <c r="O102" s="98"/>
      <c r="P102" s="98"/>
      <c r="Q102" s="98"/>
    </row>
    <row r="103" spans="1:17" ht="12.75">
      <c r="A103" s="181">
        <v>3</v>
      </c>
      <c r="B103" s="181"/>
      <c r="C103" s="183" t="s">
        <v>660</v>
      </c>
      <c r="D103" s="184"/>
      <c r="E103" s="89"/>
      <c r="F103" s="185"/>
      <c r="G103" s="99"/>
      <c r="H103" s="97"/>
      <c r="I103" s="176"/>
      <c r="J103" s="131"/>
      <c r="K103" s="131"/>
      <c r="L103" s="132"/>
      <c r="M103" s="104"/>
      <c r="N103" s="101"/>
      <c r="O103" s="177"/>
      <c r="P103" s="177"/>
      <c r="Q103" s="134"/>
    </row>
    <row r="104" spans="1:17" ht="105" customHeight="1">
      <c r="A104" s="162" t="s">
        <v>740</v>
      </c>
      <c r="B104" s="162"/>
      <c r="C104" s="298" t="s">
        <v>1614</v>
      </c>
      <c r="D104" s="28"/>
      <c r="E104" s="135" t="s">
        <v>1307</v>
      </c>
      <c r="F104" s="140">
        <v>1</v>
      </c>
      <c r="G104" s="99"/>
      <c r="H104" s="97"/>
      <c r="I104" s="176"/>
      <c r="J104" s="131"/>
      <c r="K104" s="131"/>
      <c r="L104" s="132"/>
      <c r="M104" s="104"/>
      <c r="N104" s="101"/>
      <c r="O104" s="177"/>
      <c r="P104" s="177"/>
      <c r="Q104" s="134"/>
    </row>
    <row r="105" spans="1:17" ht="38.25">
      <c r="A105" s="162" t="s">
        <v>741</v>
      </c>
      <c r="B105" s="162"/>
      <c r="C105" s="29" t="s">
        <v>661</v>
      </c>
      <c r="D105" s="28"/>
      <c r="E105" s="135" t="s">
        <v>1307</v>
      </c>
      <c r="F105" s="140">
        <v>5</v>
      </c>
      <c r="G105" s="99"/>
      <c r="H105" s="97"/>
      <c r="I105" s="176"/>
      <c r="J105" s="131"/>
      <c r="K105" s="131"/>
      <c r="L105" s="132"/>
      <c r="M105" s="104"/>
      <c r="N105" s="101"/>
      <c r="O105" s="177"/>
      <c r="P105" s="177"/>
      <c r="Q105" s="134"/>
    </row>
    <row r="106" spans="1:17" ht="117.75" customHeight="1">
      <c r="A106" s="162" t="s">
        <v>742</v>
      </c>
      <c r="B106" s="162"/>
      <c r="C106" s="298" t="s">
        <v>1615</v>
      </c>
      <c r="D106" s="28"/>
      <c r="E106" s="135" t="s">
        <v>1307</v>
      </c>
      <c r="F106" s="140">
        <v>5</v>
      </c>
      <c r="G106" s="99"/>
      <c r="H106" s="97"/>
      <c r="I106" s="176"/>
      <c r="J106" s="131"/>
      <c r="K106" s="131"/>
      <c r="L106" s="132"/>
      <c r="M106" s="104"/>
      <c r="N106" s="101"/>
      <c r="O106" s="177"/>
      <c r="P106" s="177"/>
      <c r="Q106" s="134"/>
    </row>
    <row r="107" spans="1:17" ht="140.25">
      <c r="A107" s="162" t="s">
        <v>743</v>
      </c>
      <c r="B107" s="162"/>
      <c r="C107" s="29" t="s">
        <v>662</v>
      </c>
      <c r="D107" s="28"/>
      <c r="E107" s="135" t="s">
        <v>1396</v>
      </c>
      <c r="F107" s="140">
        <v>1</v>
      </c>
      <c r="G107" s="99"/>
      <c r="H107" s="97"/>
      <c r="I107" s="176"/>
      <c r="J107" s="131"/>
      <c r="K107" s="131"/>
      <c r="L107" s="132"/>
      <c r="M107" s="104"/>
      <c r="N107" s="101"/>
      <c r="O107" s="177"/>
      <c r="P107" s="177"/>
      <c r="Q107" s="134"/>
    </row>
    <row r="108" spans="1:17" ht="104.25" customHeight="1">
      <c r="A108" s="162" t="s">
        <v>744</v>
      </c>
      <c r="B108" s="162"/>
      <c r="C108" s="29" t="s">
        <v>1618</v>
      </c>
      <c r="D108" s="302" t="s">
        <v>663</v>
      </c>
      <c r="E108" s="135" t="s">
        <v>1374</v>
      </c>
      <c r="F108" s="299">
        <v>200</v>
      </c>
      <c r="G108" s="99"/>
      <c r="H108" s="97"/>
      <c r="I108" s="176"/>
      <c r="J108" s="131"/>
      <c r="K108" s="131"/>
      <c r="L108" s="132"/>
      <c r="M108" s="104"/>
      <c r="N108" s="101"/>
      <c r="O108" s="177"/>
      <c r="P108" s="177"/>
      <c r="Q108" s="134"/>
    </row>
    <row r="109" spans="1:17" ht="95.25" customHeight="1">
      <c r="A109" s="300" t="s">
        <v>1616</v>
      </c>
      <c r="B109" s="300"/>
      <c r="C109" s="298" t="s">
        <v>1619</v>
      </c>
      <c r="D109" s="303" t="s">
        <v>1617</v>
      </c>
      <c r="E109" s="301" t="s">
        <v>1374</v>
      </c>
      <c r="F109" s="299">
        <v>300</v>
      </c>
      <c r="G109" s="99"/>
      <c r="H109" s="97"/>
      <c r="I109" s="176"/>
      <c r="J109" s="131"/>
      <c r="K109" s="131"/>
      <c r="L109" s="132"/>
      <c r="M109" s="104"/>
      <c r="N109" s="101"/>
      <c r="O109" s="177"/>
      <c r="P109" s="177"/>
      <c r="Q109" s="134"/>
    </row>
    <row r="110" spans="1:17" ht="25.5">
      <c r="A110" s="162" t="s">
        <v>745</v>
      </c>
      <c r="B110" s="162"/>
      <c r="C110" s="29" t="s">
        <v>664</v>
      </c>
      <c r="D110" s="22" t="s">
        <v>665</v>
      </c>
      <c r="E110" s="135" t="s">
        <v>1374</v>
      </c>
      <c r="F110" s="140">
        <v>400</v>
      </c>
      <c r="G110" s="99"/>
      <c r="H110" s="97"/>
      <c r="I110" s="176"/>
      <c r="J110" s="131"/>
      <c r="K110" s="131"/>
      <c r="L110" s="132"/>
      <c r="M110" s="104"/>
      <c r="N110" s="101"/>
      <c r="O110" s="177"/>
      <c r="P110" s="177"/>
      <c r="Q110" s="134"/>
    </row>
    <row r="111" spans="1:17" ht="12.75">
      <c r="A111" s="162" t="s">
        <v>746</v>
      </c>
      <c r="B111" s="162"/>
      <c r="C111" s="29" t="s">
        <v>546</v>
      </c>
      <c r="D111" s="22"/>
      <c r="E111" s="135" t="s">
        <v>1396</v>
      </c>
      <c r="F111" s="140">
        <v>1</v>
      </c>
      <c r="G111" s="99"/>
      <c r="H111" s="97"/>
      <c r="I111" s="176"/>
      <c r="J111" s="131"/>
      <c r="K111" s="131"/>
      <c r="L111" s="132"/>
      <c r="M111" s="104"/>
      <c r="N111" s="101"/>
      <c r="O111" s="177"/>
      <c r="P111" s="177"/>
      <c r="Q111" s="134"/>
    </row>
    <row r="112" spans="1:17" ht="12.75">
      <c r="A112" s="162"/>
      <c r="B112" s="178"/>
      <c r="C112" s="40" t="s">
        <v>1290</v>
      </c>
      <c r="D112" s="26"/>
      <c r="E112" s="137"/>
      <c r="F112" s="140"/>
      <c r="G112" s="93"/>
      <c r="H112" s="93"/>
      <c r="I112" s="131"/>
      <c r="J112" s="101"/>
      <c r="K112" s="94"/>
      <c r="L112" s="138"/>
      <c r="M112" s="179"/>
      <c r="N112" s="180"/>
      <c r="O112" s="98"/>
      <c r="P112" s="98"/>
      <c r="Q112" s="98"/>
    </row>
    <row r="113" spans="1:17" ht="12.75">
      <c r="A113" s="125"/>
      <c r="B113" s="20"/>
      <c r="C113" s="343" t="s">
        <v>1291</v>
      </c>
      <c r="D113" s="344"/>
      <c r="E113" s="345"/>
      <c r="F113" s="14"/>
      <c r="G113" s="15"/>
      <c r="H113" s="15"/>
      <c r="I113" s="15"/>
      <c r="J113" s="16"/>
      <c r="K113" s="16"/>
      <c r="L113" s="102"/>
      <c r="M113" s="103"/>
      <c r="N113" s="103"/>
      <c r="O113" s="103"/>
      <c r="P113" s="103"/>
      <c r="Q113" s="125"/>
    </row>
    <row r="114" spans="1:17" ht="12.75">
      <c r="A114" s="125"/>
      <c r="B114" s="20"/>
      <c r="C114" s="346" t="s">
        <v>1583</v>
      </c>
      <c r="D114" s="347"/>
      <c r="E114" s="347"/>
      <c r="F114" s="347"/>
      <c r="G114" s="347"/>
      <c r="H114" s="347"/>
      <c r="I114" s="347"/>
      <c r="J114" s="347"/>
      <c r="K114" s="316"/>
      <c r="L114" s="104"/>
      <c r="M114" s="105"/>
      <c r="N114" s="105"/>
      <c r="O114" s="105"/>
      <c r="P114" s="164"/>
      <c r="Q114" s="125"/>
    </row>
    <row r="115" spans="1:17" ht="12.75">
      <c r="A115" s="125"/>
      <c r="B115" s="20"/>
      <c r="C115" s="348" t="s">
        <v>1584</v>
      </c>
      <c r="D115" s="347"/>
      <c r="E115" s="347"/>
      <c r="F115" s="347"/>
      <c r="G115" s="347"/>
      <c r="H115" s="347"/>
      <c r="I115" s="347"/>
      <c r="J115" s="347"/>
      <c r="K115" s="316"/>
      <c r="L115" s="165"/>
      <c r="M115" s="166"/>
      <c r="N115" s="166"/>
      <c r="O115" s="166"/>
      <c r="P115" s="166"/>
      <c r="Q115" s="125"/>
    </row>
    <row r="116" spans="1:17" ht="12.75">
      <c r="A116" s="138"/>
      <c r="B116" s="160"/>
      <c r="C116" s="288"/>
      <c r="D116" s="167"/>
      <c r="E116" s="167"/>
      <c r="F116" s="160"/>
      <c r="G116" s="160"/>
      <c r="H116" s="160"/>
      <c r="I116" s="160"/>
      <c r="J116" s="160"/>
      <c r="K116" s="160"/>
      <c r="L116" s="167"/>
      <c r="M116" s="167"/>
      <c r="N116" s="167"/>
      <c r="O116" s="167"/>
      <c r="P116" s="167"/>
      <c r="Q116" s="138"/>
    </row>
    <row r="117" spans="1:17" ht="12.75">
      <c r="A117" s="138"/>
      <c r="B117" s="160"/>
      <c r="C117" s="288"/>
      <c r="D117" s="167"/>
      <c r="E117" s="167"/>
      <c r="F117" s="160"/>
      <c r="G117" s="160"/>
      <c r="H117" s="160"/>
      <c r="I117" s="160"/>
      <c r="J117" s="160"/>
      <c r="K117" s="160"/>
      <c r="L117" s="167"/>
      <c r="M117" s="167"/>
      <c r="N117" s="168" t="s">
        <v>1585</v>
      </c>
      <c r="O117" s="349"/>
      <c r="P117" s="349"/>
      <c r="Q117" s="138"/>
    </row>
    <row r="118" spans="1:16" ht="12.75">
      <c r="A118" s="138"/>
      <c r="B118" s="169"/>
      <c r="C118" s="289"/>
      <c r="D118" s="171"/>
      <c r="E118" s="82"/>
      <c r="F118" s="66"/>
      <c r="G118" s="67"/>
      <c r="H118" s="67"/>
      <c r="I118" s="67"/>
      <c r="J118" s="68"/>
      <c r="K118" s="69"/>
      <c r="L118" s="70"/>
      <c r="M118" s="68"/>
      <c r="N118" s="172"/>
      <c r="O118" s="172"/>
      <c r="P118" s="72"/>
    </row>
    <row r="119" spans="1:10" s="174" customFormat="1" ht="15.75">
      <c r="A119" s="51" t="s">
        <v>1578</v>
      </c>
      <c r="B119" s="52"/>
      <c r="C119" s="290"/>
      <c r="D119" s="53"/>
      <c r="E119" s="53"/>
      <c r="F119" s="53"/>
      <c r="G119" s="53"/>
      <c r="H119" s="55"/>
      <c r="I119" s="173"/>
      <c r="J119" s="173"/>
    </row>
    <row r="120" spans="1:8" s="173" customFormat="1" ht="12.75" customHeight="1">
      <c r="A120" s="51"/>
      <c r="B120" s="52"/>
      <c r="C120" s="291" t="s">
        <v>1580</v>
      </c>
      <c r="D120" s="51"/>
      <c r="E120" s="51"/>
      <c r="F120" s="55"/>
      <c r="G120" s="55"/>
      <c r="H120" s="55"/>
    </row>
    <row r="121" spans="2:14" s="173" customFormat="1" ht="15.75">
      <c r="B121" s="52"/>
      <c r="D121" s="51"/>
      <c r="E121" s="51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8" ht="12.75">
      <c r="A122" s="51" t="s">
        <v>1579</v>
      </c>
      <c r="B122" s="51"/>
      <c r="C122" s="54"/>
      <c r="D122" s="54"/>
      <c r="E122" s="54"/>
      <c r="F122" s="54"/>
      <c r="G122" s="54"/>
      <c r="H122" s="58"/>
    </row>
    <row r="123" spans="1:7" ht="12.75" customHeight="1">
      <c r="A123" s="51"/>
      <c r="B123" s="51"/>
      <c r="C123" s="291" t="s">
        <v>1580</v>
      </c>
      <c r="D123" s="51"/>
      <c r="E123" s="51"/>
      <c r="F123" s="55"/>
      <c r="G123" s="55"/>
    </row>
    <row r="124" spans="1:2" ht="15.75">
      <c r="A124" s="51" t="s">
        <v>1581</v>
      </c>
      <c r="B124" s="175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G11:L11"/>
    <mergeCell ref="O117:P117"/>
    <mergeCell ref="N8:O8"/>
    <mergeCell ref="B11:B12"/>
    <mergeCell ref="C114:K114"/>
    <mergeCell ref="C113:E113"/>
    <mergeCell ref="C115:K115"/>
    <mergeCell ref="M11:Q11"/>
    <mergeCell ref="C14:D14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Q45"/>
  <sheetViews>
    <sheetView zoomScale="93" zoomScaleNormal="93" zoomScalePageLayoutView="0" workbookViewId="0" topLeftCell="A1">
      <selection activeCell="G15" sqref="G15"/>
    </sheetView>
  </sheetViews>
  <sheetFormatPr defaultColWidth="9.140625" defaultRowHeight="12.75"/>
  <cols>
    <col min="1" max="2" width="8.00390625" style="10" customWidth="1"/>
    <col min="3" max="3" width="24.421875" style="0" customWidth="1"/>
    <col min="4" max="4" width="16.421875" style="0" customWidth="1"/>
    <col min="5" max="5" width="6.00390625" style="0" customWidth="1"/>
    <col min="6" max="6" width="7.57421875" style="0" customWidth="1"/>
    <col min="7" max="7" width="6.421875" style="0" bestFit="1" customWidth="1"/>
    <col min="8" max="8" width="8.28125" style="0" bestFit="1" customWidth="1"/>
    <col min="9" max="9" width="5.8515625" style="0" bestFit="1" customWidth="1"/>
    <col min="10" max="10" width="7.57421875" style="0" bestFit="1" customWidth="1"/>
    <col min="11" max="11" width="5.8515625" style="0" bestFit="1" customWidth="1"/>
    <col min="12" max="12" width="6.8515625" style="0" bestFit="1" customWidth="1"/>
    <col min="13" max="13" width="8.421875" style="0" customWidth="1"/>
    <col min="14" max="14" width="8.00390625" style="0" bestFit="1" customWidth="1"/>
    <col min="15" max="15" width="9.00390625" style="0" bestFit="1" customWidth="1"/>
    <col min="16" max="16" width="8.00390625" style="0" bestFit="1" customWidth="1"/>
    <col min="17" max="17" width="9.57421875" style="0" bestFit="1" customWidth="1"/>
  </cols>
  <sheetData>
    <row r="1" spans="1:17" ht="20.25">
      <c r="A1" s="370" t="s">
        <v>872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</row>
    <row r="2" spans="1:17" ht="18">
      <c r="A2" s="371" t="s">
        <v>928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1289</v>
      </c>
      <c r="N8" s="365"/>
      <c r="O8" s="365"/>
      <c r="P8" s="83" t="s">
        <v>1586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1562</v>
      </c>
      <c r="M10" s="4"/>
      <c r="N10" s="9"/>
      <c r="O10" s="9"/>
      <c r="P10" s="9"/>
    </row>
    <row r="11" spans="1:17" ht="12.75" customHeight="1">
      <c r="A11" s="354" t="s">
        <v>1283</v>
      </c>
      <c r="B11" s="333" t="s">
        <v>1582</v>
      </c>
      <c r="C11" s="358" t="s">
        <v>1305</v>
      </c>
      <c r="D11" s="351" t="s">
        <v>1306</v>
      </c>
      <c r="E11" s="356" t="s">
        <v>1286</v>
      </c>
      <c r="F11" s="357" t="s">
        <v>1281</v>
      </c>
      <c r="G11" s="350" t="s">
        <v>1284</v>
      </c>
      <c r="H11" s="351"/>
      <c r="I11" s="351"/>
      <c r="J11" s="351"/>
      <c r="K11" s="351"/>
      <c r="L11" s="360"/>
      <c r="M11" s="350" t="s">
        <v>1287</v>
      </c>
      <c r="N11" s="351"/>
      <c r="O11" s="351"/>
      <c r="P11" s="351"/>
      <c r="Q11" s="351"/>
    </row>
    <row r="12" spans="1:17" ht="78.75" customHeight="1">
      <c r="A12" s="355"/>
      <c r="B12" s="334"/>
      <c r="C12" s="372"/>
      <c r="D12" s="351"/>
      <c r="E12" s="356"/>
      <c r="F12" s="357"/>
      <c r="G12" s="85" t="s">
        <v>1285</v>
      </c>
      <c r="H12" s="86" t="s">
        <v>1587</v>
      </c>
      <c r="I12" s="86" t="s">
        <v>1588</v>
      </c>
      <c r="J12" s="86" t="s">
        <v>1589</v>
      </c>
      <c r="K12" s="86" t="s">
        <v>1590</v>
      </c>
      <c r="L12" s="87" t="s">
        <v>1591</v>
      </c>
      <c r="M12" s="85" t="s">
        <v>1288</v>
      </c>
      <c r="N12" s="86" t="s">
        <v>1592</v>
      </c>
      <c r="O12" s="86" t="s">
        <v>1589</v>
      </c>
      <c r="P12" s="86" t="s">
        <v>1590</v>
      </c>
      <c r="Q12" s="86" t="s">
        <v>1593</v>
      </c>
    </row>
    <row r="13" spans="1:17" ht="12.75">
      <c r="A13" s="92">
        <v>1</v>
      </c>
      <c r="B13" s="92"/>
      <c r="C13" s="92">
        <v>2</v>
      </c>
      <c r="D13" s="92">
        <v>3</v>
      </c>
      <c r="E13" s="92">
        <v>4</v>
      </c>
      <c r="F13" s="92">
        <v>5</v>
      </c>
      <c r="G13" s="92">
        <v>6</v>
      </c>
      <c r="H13" s="92">
        <v>7</v>
      </c>
      <c r="I13" s="92">
        <v>8</v>
      </c>
      <c r="J13" s="92">
        <v>9</v>
      </c>
      <c r="K13" s="92">
        <v>10</v>
      </c>
      <c r="L13" s="92">
        <v>11</v>
      </c>
      <c r="M13" s="92">
        <v>12</v>
      </c>
      <c r="N13" s="92">
        <v>13</v>
      </c>
      <c r="O13" s="92">
        <v>14</v>
      </c>
      <c r="P13" s="92">
        <v>15</v>
      </c>
      <c r="Q13" s="92">
        <v>16</v>
      </c>
    </row>
    <row r="14" spans="1:17" s="19" customFormat="1" ht="12.75">
      <c r="A14" s="27">
        <v>1</v>
      </c>
      <c r="B14" s="49"/>
      <c r="C14" s="352" t="s">
        <v>1279</v>
      </c>
      <c r="D14" s="353"/>
      <c r="E14" s="18"/>
      <c r="F14" s="18"/>
      <c r="G14" s="112"/>
      <c r="H14" s="112"/>
      <c r="I14" s="97"/>
      <c r="J14" s="112"/>
      <c r="K14" s="112"/>
      <c r="L14" s="112"/>
      <c r="M14" s="112"/>
      <c r="N14" s="112"/>
      <c r="O14" s="113"/>
      <c r="P14" s="113"/>
      <c r="Q14" s="113"/>
    </row>
    <row r="15" spans="1:17" s="19" customFormat="1" ht="25.5">
      <c r="A15" s="23" t="s">
        <v>909</v>
      </c>
      <c r="B15" s="23"/>
      <c r="C15" s="43" t="s">
        <v>873</v>
      </c>
      <c r="D15" s="21" t="s">
        <v>874</v>
      </c>
      <c r="E15" s="136" t="s">
        <v>249</v>
      </c>
      <c r="F15" s="140">
        <v>1</v>
      </c>
      <c r="G15" s="99"/>
      <c r="H15" s="97"/>
      <c r="I15" s="97"/>
      <c r="J15" s="131"/>
      <c r="K15" s="101"/>
      <c r="L15" s="132"/>
      <c r="M15" s="104"/>
      <c r="N15" s="101"/>
      <c r="O15" s="133"/>
      <c r="P15" s="133"/>
      <c r="Q15" s="134"/>
    </row>
    <row r="16" spans="1:17" s="19" customFormat="1" ht="25.5">
      <c r="A16" s="23" t="s">
        <v>910</v>
      </c>
      <c r="B16" s="23"/>
      <c r="C16" s="43" t="s">
        <v>875</v>
      </c>
      <c r="D16" s="21" t="s">
        <v>876</v>
      </c>
      <c r="E16" s="136" t="s">
        <v>249</v>
      </c>
      <c r="F16" s="140">
        <v>2</v>
      </c>
      <c r="G16" s="99"/>
      <c r="H16" s="97"/>
      <c r="I16" s="97"/>
      <c r="J16" s="131"/>
      <c r="K16" s="101"/>
      <c r="L16" s="132"/>
      <c r="M16" s="104"/>
      <c r="N16" s="101"/>
      <c r="O16" s="133"/>
      <c r="P16" s="133"/>
      <c r="Q16" s="134"/>
    </row>
    <row r="17" spans="1:17" s="19" customFormat="1" ht="12.75">
      <c r="A17" s="23" t="s">
        <v>911</v>
      </c>
      <c r="B17" s="23"/>
      <c r="C17" s="43" t="s">
        <v>877</v>
      </c>
      <c r="D17" s="21" t="s">
        <v>878</v>
      </c>
      <c r="E17" s="136" t="s">
        <v>249</v>
      </c>
      <c r="F17" s="140">
        <v>2</v>
      </c>
      <c r="G17" s="99"/>
      <c r="H17" s="97"/>
      <c r="I17" s="97"/>
      <c r="J17" s="131"/>
      <c r="K17" s="101"/>
      <c r="L17" s="132"/>
      <c r="M17" s="104"/>
      <c r="N17" s="101"/>
      <c r="O17" s="133"/>
      <c r="P17" s="133"/>
      <c r="Q17" s="134"/>
    </row>
    <row r="18" spans="1:17" s="19" customFormat="1" ht="12.75">
      <c r="A18" s="23" t="s">
        <v>912</v>
      </c>
      <c r="B18" s="23"/>
      <c r="C18" s="44" t="s">
        <v>879</v>
      </c>
      <c r="D18" s="45" t="s">
        <v>880</v>
      </c>
      <c r="E18" s="136" t="s">
        <v>249</v>
      </c>
      <c r="F18" s="140">
        <v>1</v>
      </c>
      <c r="G18" s="99"/>
      <c r="H18" s="97"/>
      <c r="I18" s="97"/>
      <c r="J18" s="131"/>
      <c r="K18" s="101"/>
      <c r="L18" s="132"/>
      <c r="M18" s="104"/>
      <c r="N18" s="101"/>
      <c r="O18" s="133"/>
      <c r="P18" s="133"/>
      <c r="Q18" s="134"/>
    </row>
    <row r="19" spans="1:17" s="19" customFormat="1" ht="12.75">
      <c r="A19" s="23" t="s">
        <v>913</v>
      </c>
      <c r="B19" s="23"/>
      <c r="C19" s="46" t="s">
        <v>881</v>
      </c>
      <c r="D19" s="21" t="s">
        <v>882</v>
      </c>
      <c r="E19" s="136" t="s">
        <v>249</v>
      </c>
      <c r="F19" s="140">
        <v>131</v>
      </c>
      <c r="G19" s="99"/>
      <c r="H19" s="97"/>
      <c r="I19" s="97"/>
      <c r="J19" s="131"/>
      <c r="K19" s="101"/>
      <c r="L19" s="132"/>
      <c r="M19" s="104"/>
      <c r="N19" s="101"/>
      <c r="O19" s="133"/>
      <c r="P19" s="133"/>
      <c r="Q19" s="134"/>
    </row>
    <row r="20" spans="1:17" s="19" customFormat="1" ht="12.75">
      <c r="A20" s="23" t="s">
        <v>914</v>
      </c>
      <c r="B20" s="23"/>
      <c r="C20" s="43" t="s">
        <v>883</v>
      </c>
      <c r="D20" s="21" t="s">
        <v>884</v>
      </c>
      <c r="E20" s="136" t="s">
        <v>249</v>
      </c>
      <c r="F20" s="140">
        <v>36</v>
      </c>
      <c r="G20" s="99"/>
      <c r="H20" s="97"/>
      <c r="I20" s="97"/>
      <c r="J20" s="131"/>
      <c r="K20" s="101"/>
      <c r="L20" s="132"/>
      <c r="M20" s="104"/>
      <c r="N20" s="101"/>
      <c r="O20" s="133"/>
      <c r="P20" s="133"/>
      <c r="Q20" s="134"/>
    </row>
    <row r="21" spans="1:17" s="19" customFormat="1" ht="12.75">
      <c r="A21" s="23" t="s">
        <v>915</v>
      </c>
      <c r="B21" s="23"/>
      <c r="C21" s="43" t="s">
        <v>885</v>
      </c>
      <c r="D21" s="21" t="s">
        <v>886</v>
      </c>
      <c r="E21" s="136" t="s">
        <v>249</v>
      </c>
      <c r="F21" s="140">
        <v>12</v>
      </c>
      <c r="G21" s="99"/>
      <c r="H21" s="97"/>
      <c r="I21" s="97"/>
      <c r="J21" s="131"/>
      <c r="K21" s="101"/>
      <c r="L21" s="132"/>
      <c r="M21" s="104"/>
      <c r="N21" s="101"/>
      <c r="O21" s="133"/>
      <c r="P21" s="133"/>
      <c r="Q21" s="134"/>
    </row>
    <row r="22" spans="1:17" s="19" customFormat="1" ht="12.75">
      <c r="A22" s="23" t="s">
        <v>916</v>
      </c>
      <c r="B22" s="23"/>
      <c r="C22" s="43" t="s">
        <v>887</v>
      </c>
      <c r="D22" s="21" t="s">
        <v>888</v>
      </c>
      <c r="E22" s="136" t="s">
        <v>249</v>
      </c>
      <c r="F22" s="140">
        <v>23</v>
      </c>
      <c r="G22" s="99"/>
      <c r="H22" s="97"/>
      <c r="I22" s="97"/>
      <c r="J22" s="131"/>
      <c r="K22" s="101"/>
      <c r="L22" s="132"/>
      <c r="M22" s="104"/>
      <c r="N22" s="101"/>
      <c r="O22" s="133"/>
      <c r="P22" s="133"/>
      <c r="Q22" s="134"/>
    </row>
    <row r="23" spans="1:17" s="19" customFormat="1" ht="12.75">
      <c r="A23" s="23" t="s">
        <v>917</v>
      </c>
      <c r="B23" s="23"/>
      <c r="C23" s="43" t="s">
        <v>889</v>
      </c>
      <c r="D23" s="21" t="s">
        <v>890</v>
      </c>
      <c r="E23" s="136" t="s">
        <v>249</v>
      </c>
      <c r="F23" s="140">
        <v>1</v>
      </c>
      <c r="G23" s="99"/>
      <c r="H23" s="97"/>
      <c r="I23" s="97"/>
      <c r="J23" s="131"/>
      <c r="K23" s="101"/>
      <c r="L23" s="132"/>
      <c r="M23" s="104"/>
      <c r="N23" s="101"/>
      <c r="O23" s="133"/>
      <c r="P23" s="133"/>
      <c r="Q23" s="134"/>
    </row>
    <row r="24" spans="1:17" s="19" customFormat="1" ht="26.25" customHeight="1">
      <c r="A24" s="23" t="s">
        <v>918</v>
      </c>
      <c r="B24" s="23"/>
      <c r="C24" s="43" t="s">
        <v>891</v>
      </c>
      <c r="D24" s="21" t="s">
        <v>892</v>
      </c>
      <c r="E24" s="136" t="s">
        <v>249</v>
      </c>
      <c r="F24" s="140">
        <v>24</v>
      </c>
      <c r="G24" s="99"/>
      <c r="H24" s="97"/>
      <c r="I24" s="97"/>
      <c r="J24" s="131"/>
      <c r="K24" s="101"/>
      <c r="L24" s="132"/>
      <c r="M24" s="104"/>
      <c r="N24" s="101"/>
      <c r="O24" s="133"/>
      <c r="P24" s="133"/>
      <c r="Q24" s="134"/>
    </row>
    <row r="25" spans="1:17" s="19" customFormat="1" ht="12.75">
      <c r="A25" s="23" t="s">
        <v>919</v>
      </c>
      <c r="B25" s="23"/>
      <c r="C25" s="43" t="s">
        <v>893</v>
      </c>
      <c r="D25" s="21" t="s">
        <v>894</v>
      </c>
      <c r="E25" s="136" t="s">
        <v>249</v>
      </c>
      <c r="F25" s="140">
        <v>10</v>
      </c>
      <c r="G25" s="99"/>
      <c r="H25" s="97"/>
      <c r="I25" s="97"/>
      <c r="J25" s="131"/>
      <c r="K25" s="101"/>
      <c r="L25" s="132"/>
      <c r="M25" s="104"/>
      <c r="N25" s="101"/>
      <c r="O25" s="133"/>
      <c r="P25" s="133"/>
      <c r="Q25" s="134"/>
    </row>
    <row r="26" spans="1:17" s="19" customFormat="1" ht="25.5">
      <c r="A26" s="23" t="s">
        <v>920</v>
      </c>
      <c r="B26" s="23"/>
      <c r="C26" s="43" t="s">
        <v>895</v>
      </c>
      <c r="D26" s="21" t="s">
        <v>896</v>
      </c>
      <c r="E26" s="136" t="s">
        <v>1374</v>
      </c>
      <c r="F26" s="140">
        <v>240</v>
      </c>
      <c r="G26" s="99"/>
      <c r="H26" s="97"/>
      <c r="I26" s="97"/>
      <c r="J26" s="131"/>
      <c r="K26" s="101"/>
      <c r="L26" s="132"/>
      <c r="M26" s="104"/>
      <c r="N26" s="101"/>
      <c r="O26" s="133"/>
      <c r="P26" s="133"/>
      <c r="Q26" s="134"/>
    </row>
    <row r="27" spans="1:17" s="19" customFormat="1" ht="25.5">
      <c r="A27" s="23" t="s">
        <v>921</v>
      </c>
      <c r="B27" s="23"/>
      <c r="C27" s="43" t="s">
        <v>897</v>
      </c>
      <c r="D27" s="21" t="s">
        <v>898</v>
      </c>
      <c r="E27" s="136" t="s">
        <v>1374</v>
      </c>
      <c r="F27" s="140">
        <v>420</v>
      </c>
      <c r="G27" s="99"/>
      <c r="H27" s="97"/>
      <c r="I27" s="97"/>
      <c r="J27" s="131"/>
      <c r="K27" s="101"/>
      <c r="L27" s="132"/>
      <c r="M27" s="104"/>
      <c r="N27" s="101"/>
      <c r="O27" s="133"/>
      <c r="P27" s="133"/>
      <c r="Q27" s="134"/>
    </row>
    <row r="28" spans="1:17" s="19" customFormat="1" ht="25.5">
      <c r="A28" s="23" t="s">
        <v>922</v>
      </c>
      <c r="B28" s="23"/>
      <c r="C28" s="46" t="s">
        <v>899</v>
      </c>
      <c r="D28" s="22" t="s">
        <v>900</v>
      </c>
      <c r="E28" s="135" t="s">
        <v>1374</v>
      </c>
      <c r="F28" s="140">
        <v>10</v>
      </c>
      <c r="G28" s="99"/>
      <c r="H28" s="97"/>
      <c r="I28" s="97"/>
      <c r="J28" s="131"/>
      <c r="K28" s="101"/>
      <c r="L28" s="132"/>
      <c r="M28" s="104"/>
      <c r="N28" s="101"/>
      <c r="O28" s="133"/>
      <c r="P28" s="133"/>
      <c r="Q28" s="134"/>
    </row>
    <row r="29" spans="1:17" s="19" customFormat="1" ht="12.75">
      <c r="A29" s="23" t="s">
        <v>923</v>
      </c>
      <c r="B29" s="23"/>
      <c r="C29" s="46" t="s">
        <v>901</v>
      </c>
      <c r="D29" s="22" t="s">
        <v>902</v>
      </c>
      <c r="E29" s="136" t="s">
        <v>249</v>
      </c>
      <c r="F29" s="140">
        <v>1</v>
      </c>
      <c r="G29" s="99"/>
      <c r="H29" s="97"/>
      <c r="I29" s="97"/>
      <c r="J29" s="131"/>
      <c r="K29" s="101"/>
      <c r="L29" s="132"/>
      <c r="M29" s="104"/>
      <c r="N29" s="101"/>
      <c r="O29" s="133"/>
      <c r="P29" s="133"/>
      <c r="Q29" s="134"/>
    </row>
    <row r="30" spans="1:17" s="19" customFormat="1" ht="12.75">
      <c r="A30" s="23" t="s">
        <v>924</v>
      </c>
      <c r="B30" s="23"/>
      <c r="C30" s="46" t="s">
        <v>903</v>
      </c>
      <c r="D30" s="22" t="s">
        <v>904</v>
      </c>
      <c r="E30" s="136" t="s">
        <v>1374</v>
      </c>
      <c r="F30" s="140">
        <v>50</v>
      </c>
      <c r="G30" s="99"/>
      <c r="H30" s="97"/>
      <c r="I30" s="97"/>
      <c r="J30" s="131"/>
      <c r="K30" s="101"/>
      <c r="L30" s="132"/>
      <c r="M30" s="104"/>
      <c r="N30" s="101"/>
      <c r="O30" s="133"/>
      <c r="P30" s="133"/>
      <c r="Q30" s="134"/>
    </row>
    <row r="31" spans="1:17" s="19" customFormat="1" ht="12.75">
      <c r="A31" s="23" t="s">
        <v>925</v>
      </c>
      <c r="B31" s="23"/>
      <c r="C31" s="46" t="s">
        <v>905</v>
      </c>
      <c r="D31" s="22" t="s">
        <v>906</v>
      </c>
      <c r="E31" s="136" t="s">
        <v>249</v>
      </c>
      <c r="F31" s="140">
        <v>43</v>
      </c>
      <c r="G31" s="99"/>
      <c r="H31" s="97"/>
      <c r="I31" s="97"/>
      <c r="J31" s="131"/>
      <c r="K31" s="101"/>
      <c r="L31" s="132"/>
      <c r="M31" s="104"/>
      <c r="N31" s="101"/>
      <c r="O31" s="133"/>
      <c r="P31" s="133"/>
      <c r="Q31" s="134"/>
    </row>
    <row r="32" spans="1:17" s="19" customFormat="1" ht="25.5">
      <c r="A32" s="23" t="s">
        <v>926</v>
      </c>
      <c r="B32" s="23"/>
      <c r="C32" s="46" t="s">
        <v>931</v>
      </c>
      <c r="D32" s="22" t="s">
        <v>907</v>
      </c>
      <c r="E32" s="136" t="s">
        <v>249</v>
      </c>
      <c r="F32" s="140">
        <v>1</v>
      </c>
      <c r="G32" s="99"/>
      <c r="H32" s="97"/>
      <c r="I32" s="97"/>
      <c r="J32" s="131"/>
      <c r="K32" s="101"/>
      <c r="L32" s="132"/>
      <c r="M32" s="104"/>
      <c r="N32" s="101"/>
      <c r="O32" s="133"/>
      <c r="P32" s="133"/>
      <c r="Q32" s="134"/>
    </row>
    <row r="33" spans="1:17" s="19" customFormat="1" ht="12.75">
      <c r="A33" s="23" t="s">
        <v>927</v>
      </c>
      <c r="B33" s="23"/>
      <c r="C33" s="43" t="s">
        <v>908</v>
      </c>
      <c r="D33" s="22"/>
      <c r="E33" s="135" t="s">
        <v>249</v>
      </c>
      <c r="F33" s="140">
        <v>1</v>
      </c>
      <c r="G33" s="99"/>
      <c r="H33" s="97"/>
      <c r="I33" s="97"/>
      <c r="J33" s="131"/>
      <c r="K33" s="101"/>
      <c r="L33" s="132"/>
      <c r="M33" s="104"/>
      <c r="N33" s="101"/>
      <c r="O33" s="133"/>
      <c r="P33" s="133"/>
      <c r="Q33" s="134"/>
    </row>
    <row r="34" spans="1:17" ht="12.75">
      <c r="A34" s="63"/>
      <c r="B34" s="1"/>
      <c r="C34" s="366" t="s">
        <v>1291</v>
      </c>
      <c r="D34" s="367"/>
      <c r="E34" s="368"/>
      <c r="F34" s="14"/>
      <c r="G34" s="15"/>
      <c r="H34" s="15"/>
      <c r="I34" s="15"/>
      <c r="J34" s="16"/>
      <c r="K34" s="16"/>
      <c r="L34" s="102"/>
      <c r="M34" s="103"/>
      <c r="N34" s="103"/>
      <c r="O34" s="103"/>
      <c r="P34" s="103"/>
      <c r="Q34" s="63"/>
    </row>
    <row r="35" spans="1:17" ht="12.75">
      <c r="A35" s="63"/>
      <c r="B35" s="1"/>
      <c r="C35" s="369" t="s">
        <v>1583</v>
      </c>
      <c r="D35" s="362"/>
      <c r="E35" s="362"/>
      <c r="F35" s="362"/>
      <c r="G35" s="362"/>
      <c r="H35" s="362"/>
      <c r="I35" s="362"/>
      <c r="J35" s="362"/>
      <c r="K35" s="363"/>
      <c r="L35" s="104"/>
      <c r="M35" s="105"/>
      <c r="N35" s="106"/>
      <c r="O35" s="106"/>
      <c r="P35" s="107"/>
      <c r="Q35" s="63"/>
    </row>
    <row r="36" spans="1:17" ht="12.75">
      <c r="A36" s="63"/>
      <c r="B36" s="1"/>
      <c r="C36" s="361" t="s">
        <v>1584</v>
      </c>
      <c r="D36" s="362"/>
      <c r="E36" s="362"/>
      <c r="F36" s="362"/>
      <c r="G36" s="362"/>
      <c r="H36" s="362"/>
      <c r="I36" s="362"/>
      <c r="J36" s="362"/>
      <c r="K36" s="363"/>
      <c r="L36" s="108"/>
      <c r="M36" s="109"/>
      <c r="N36" s="109"/>
      <c r="O36" s="109"/>
      <c r="P36" s="109"/>
      <c r="Q36" s="63"/>
    </row>
    <row r="37" spans="1:17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80"/>
      <c r="O37" s="80"/>
      <c r="P37" s="80"/>
      <c r="Q37" s="60"/>
    </row>
    <row r="38" spans="1:17" ht="12.75">
      <c r="A38" s="60"/>
      <c r="B38" s="11"/>
      <c r="C38" s="11"/>
      <c r="D38" s="80"/>
      <c r="E38" s="80"/>
      <c r="F38" s="11"/>
      <c r="G38" s="11"/>
      <c r="H38" s="11"/>
      <c r="I38" s="11"/>
      <c r="J38" s="11"/>
      <c r="K38" s="11"/>
      <c r="L38" s="80"/>
      <c r="M38" s="80"/>
      <c r="N38" s="115" t="s">
        <v>1585</v>
      </c>
      <c r="O38" s="364"/>
      <c r="P38" s="364"/>
      <c r="Q38" s="60"/>
    </row>
    <row r="39" spans="1:16" ht="12.75">
      <c r="A39" s="60"/>
      <c r="B39" s="64"/>
      <c r="C39" s="65"/>
      <c r="D39" s="81"/>
      <c r="E39" s="82"/>
      <c r="F39" s="66"/>
      <c r="G39" s="67"/>
      <c r="H39" s="67"/>
      <c r="I39" s="67"/>
      <c r="J39" s="68"/>
      <c r="K39" s="69"/>
      <c r="L39" s="70"/>
      <c r="M39" s="68"/>
      <c r="N39" s="71"/>
      <c r="O39" s="71"/>
      <c r="P39" s="72"/>
    </row>
    <row r="40" spans="1:10" s="57" customFormat="1" ht="15.75">
      <c r="A40" s="51" t="s">
        <v>1578</v>
      </c>
      <c r="B40" s="52"/>
      <c r="C40" s="53"/>
      <c r="D40" s="53"/>
      <c r="E40" s="53"/>
      <c r="F40" s="53"/>
      <c r="G40" s="53"/>
      <c r="H40" s="55"/>
      <c r="I40" s="56"/>
      <c r="J40" s="56"/>
    </row>
    <row r="41" spans="1:8" s="56" customFormat="1" ht="12.75" customHeight="1">
      <c r="A41" s="51"/>
      <c r="B41" s="52"/>
      <c r="C41" s="59" t="s">
        <v>1580</v>
      </c>
      <c r="D41" s="51"/>
      <c r="E41" s="51"/>
      <c r="F41" s="55"/>
      <c r="G41" s="55"/>
      <c r="H41" s="55"/>
    </row>
    <row r="42" spans="2:14" s="56" customFormat="1" ht="15.75">
      <c r="B42" s="52"/>
      <c r="D42" s="51"/>
      <c r="E42" s="51"/>
      <c r="F42" s="55"/>
      <c r="G42" s="55"/>
      <c r="H42" s="55"/>
      <c r="I42" s="55"/>
      <c r="J42" s="55"/>
      <c r="K42" s="55"/>
      <c r="L42" s="55"/>
      <c r="M42" s="55"/>
      <c r="N42" s="55"/>
    </row>
    <row r="43" spans="1:8" ht="12.75">
      <c r="A43" s="51" t="s">
        <v>1579</v>
      </c>
      <c r="B43" s="51"/>
      <c r="C43" s="54"/>
      <c r="D43" s="54"/>
      <c r="E43" s="54"/>
      <c r="F43" s="54"/>
      <c r="G43" s="54"/>
      <c r="H43" s="58"/>
    </row>
    <row r="44" spans="1:7" ht="12.75" customHeight="1">
      <c r="A44" s="51"/>
      <c r="B44" s="51"/>
      <c r="C44" s="59" t="s">
        <v>1580</v>
      </c>
      <c r="D44" s="51"/>
      <c r="E44" s="51"/>
      <c r="F44" s="55"/>
      <c r="G44" s="55"/>
    </row>
    <row r="45" spans="1:2" ht="15.75">
      <c r="A45" s="51" t="s">
        <v>1581</v>
      </c>
      <c r="B45" s="12"/>
    </row>
  </sheetData>
  <sheetProtection/>
  <mergeCells count="16">
    <mergeCell ref="A1:Q1"/>
    <mergeCell ref="A2:Q2"/>
    <mergeCell ref="A11:A12"/>
    <mergeCell ref="D11:D12"/>
    <mergeCell ref="E11:E12"/>
    <mergeCell ref="F11:F12"/>
    <mergeCell ref="C11:C12"/>
    <mergeCell ref="C36:K36"/>
    <mergeCell ref="O38:P38"/>
    <mergeCell ref="N8:O8"/>
    <mergeCell ref="B11:B12"/>
    <mergeCell ref="C14:D14"/>
    <mergeCell ref="G11:L11"/>
    <mergeCell ref="M11:Q11"/>
    <mergeCell ref="C34:E34"/>
    <mergeCell ref="C35:K35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showZeros="0" zoomScale="93" zoomScaleNormal="93" zoomScalePageLayoutView="0" workbookViewId="0" topLeftCell="A1">
      <selection activeCell="H19" sqref="H19"/>
    </sheetView>
  </sheetViews>
  <sheetFormatPr defaultColWidth="9.140625" defaultRowHeight="12.75"/>
  <cols>
    <col min="1" max="1" width="9.7109375" style="0" customWidth="1"/>
    <col min="2" max="2" width="8.140625" style="0" customWidth="1"/>
    <col min="3" max="3" width="33.7109375" style="0" customWidth="1"/>
    <col min="4" max="4" width="5.28125" style="0" customWidth="1"/>
    <col min="5" max="5" width="7.7109375" style="0" customWidth="1"/>
    <col min="6" max="16" width="8.140625" style="0" customWidth="1"/>
  </cols>
  <sheetData>
    <row r="1" spans="1:16" ht="20.25">
      <c r="A1" s="370" t="s">
        <v>929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6" ht="18">
      <c r="A2" s="371" t="s">
        <v>1020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</row>
    <row r="3" spans="1:14" ht="13.5" customHeight="1">
      <c r="A3" s="60"/>
      <c r="B3" s="3" t="s">
        <v>38</v>
      </c>
      <c r="C3" s="2"/>
      <c r="D3" s="74"/>
      <c r="E3" s="7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60"/>
      <c r="B4" s="3" t="s">
        <v>14</v>
      </c>
      <c r="C4" s="2"/>
      <c r="D4" s="61"/>
      <c r="E4" s="61"/>
      <c r="F4" s="5"/>
      <c r="G4" s="5"/>
      <c r="H4" s="5"/>
      <c r="I4" s="5"/>
      <c r="J4" s="5"/>
      <c r="K4" s="5"/>
      <c r="L4" s="5"/>
      <c r="M4" s="5"/>
      <c r="N4" s="5"/>
    </row>
    <row r="5" spans="1:16" s="5" customFormat="1" ht="13.5" customHeight="1">
      <c r="A5" s="61"/>
      <c r="B5" s="3" t="s">
        <v>16</v>
      </c>
      <c r="D5" s="61"/>
      <c r="E5" s="61"/>
      <c r="O5" s="17"/>
      <c r="P5" s="17"/>
    </row>
    <row r="6" spans="1:16" ht="13.5" customHeight="1">
      <c r="A6" s="60"/>
      <c r="B6" s="84" t="str">
        <f>Koptame!A11</f>
        <v>Iepirkuma procedūra "Pirmsskolas izglītības iestādes ēkas rekonstrukcija par pansionātu", identifikācijas numurs MNP2014/39</v>
      </c>
      <c r="C6" s="50"/>
      <c r="D6" s="75"/>
      <c r="E6" s="7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18">
      <c r="A7" s="60"/>
      <c r="B7" s="84"/>
      <c r="C7" s="50"/>
      <c r="D7" s="75"/>
      <c r="E7" s="7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2" customFormat="1" ht="12.75">
      <c r="A8" s="62"/>
      <c r="B8" s="5"/>
      <c r="C8" s="6"/>
      <c r="D8" s="76"/>
      <c r="E8" s="76"/>
      <c r="F8" s="6"/>
      <c r="G8" s="6"/>
      <c r="H8" s="6"/>
      <c r="I8" s="6"/>
      <c r="J8" s="6"/>
      <c r="K8" s="6"/>
      <c r="L8" s="8" t="s">
        <v>1289</v>
      </c>
      <c r="N8" s="365"/>
      <c r="O8" s="365"/>
      <c r="P8" s="83" t="s">
        <v>1586</v>
      </c>
    </row>
    <row r="9" spans="1:16" ht="12.75">
      <c r="A9" s="60"/>
      <c r="B9" s="4"/>
      <c r="C9" s="7"/>
      <c r="D9" s="74"/>
      <c r="E9" s="7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.75">
      <c r="A10" s="60"/>
      <c r="B10" s="4"/>
      <c r="C10" s="4"/>
      <c r="D10" s="74"/>
      <c r="E10" s="74"/>
      <c r="F10" s="4"/>
      <c r="G10" s="4"/>
      <c r="H10" s="4"/>
      <c r="I10" s="4"/>
      <c r="J10" s="4"/>
      <c r="K10" s="4"/>
      <c r="L10" s="11" t="s">
        <v>1562</v>
      </c>
      <c r="M10" s="4"/>
      <c r="N10" s="9"/>
      <c r="O10" s="9"/>
      <c r="P10" s="9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47" t="s">
        <v>930</v>
      </c>
      <c r="B14" s="47"/>
      <c r="C14" s="48" t="s">
        <v>547</v>
      </c>
      <c r="D14" s="139" t="s">
        <v>1396</v>
      </c>
      <c r="E14" s="141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95"/>
      <c r="P14" s="96"/>
    </row>
    <row r="15" spans="1:16" ht="25.5">
      <c r="A15" s="47" t="s">
        <v>18</v>
      </c>
      <c r="B15" s="47"/>
      <c r="C15" s="48" t="s">
        <v>530</v>
      </c>
      <c r="D15" s="139" t="s">
        <v>1307</v>
      </c>
      <c r="E15" s="141">
        <v>3</v>
      </c>
      <c r="F15" s="122"/>
      <c r="G15" s="93"/>
      <c r="H15" s="93"/>
      <c r="I15" s="144"/>
      <c r="J15" s="123"/>
      <c r="K15" s="94"/>
      <c r="L15" s="142"/>
      <c r="M15" s="123"/>
      <c r="N15" s="143"/>
      <c r="O15" s="95"/>
      <c r="P15" s="96"/>
    </row>
    <row r="16" spans="1:16" ht="25.5">
      <c r="A16" s="47" t="s">
        <v>19</v>
      </c>
      <c r="B16" s="47"/>
      <c r="C16" s="48" t="s">
        <v>531</v>
      </c>
      <c r="D16" s="139" t="s">
        <v>1307</v>
      </c>
      <c r="E16" s="141">
        <v>3</v>
      </c>
      <c r="F16" s="122"/>
      <c r="G16" s="93"/>
      <c r="H16" s="93"/>
      <c r="I16" s="144"/>
      <c r="J16" s="123"/>
      <c r="K16" s="94"/>
      <c r="L16" s="142"/>
      <c r="M16" s="123"/>
      <c r="N16" s="143"/>
      <c r="O16" s="95"/>
      <c r="P16" s="96"/>
    </row>
    <row r="17" spans="1:16" ht="12.75">
      <c r="A17" s="47" t="s">
        <v>20</v>
      </c>
      <c r="B17" s="47"/>
      <c r="C17" s="48" t="s">
        <v>532</v>
      </c>
      <c r="D17" s="139" t="s">
        <v>1307</v>
      </c>
      <c r="E17" s="141">
        <v>20</v>
      </c>
      <c r="F17" s="122"/>
      <c r="G17" s="93"/>
      <c r="H17" s="93"/>
      <c r="I17" s="144"/>
      <c r="J17" s="123"/>
      <c r="K17" s="94"/>
      <c r="L17" s="142"/>
      <c r="M17" s="123"/>
      <c r="N17" s="143"/>
      <c r="O17" s="95"/>
      <c r="P17" s="96"/>
    </row>
    <row r="18" spans="1:16" ht="12.75">
      <c r="A18" s="47" t="s">
        <v>21</v>
      </c>
      <c r="B18" s="47"/>
      <c r="C18" s="48" t="s">
        <v>533</v>
      </c>
      <c r="D18" s="139" t="s">
        <v>1307</v>
      </c>
      <c r="E18" s="141">
        <v>22</v>
      </c>
      <c r="F18" s="122"/>
      <c r="G18" s="93"/>
      <c r="H18" s="93"/>
      <c r="I18" s="144"/>
      <c r="J18" s="123"/>
      <c r="K18" s="94"/>
      <c r="L18" s="142"/>
      <c r="M18" s="123"/>
      <c r="N18" s="143"/>
      <c r="O18" s="95"/>
      <c r="P18" s="96"/>
    </row>
    <row r="19" spans="1:16" ht="12.75">
      <c r="A19" s="47" t="s">
        <v>22</v>
      </c>
      <c r="B19" s="47"/>
      <c r="C19" s="48" t="s">
        <v>534</v>
      </c>
      <c r="D19" s="139" t="s">
        <v>1307</v>
      </c>
      <c r="E19" s="141">
        <v>20</v>
      </c>
      <c r="F19" s="122"/>
      <c r="G19" s="93"/>
      <c r="H19" s="93"/>
      <c r="I19" s="144"/>
      <c r="J19" s="123"/>
      <c r="K19" s="94"/>
      <c r="L19" s="142"/>
      <c r="M19" s="123"/>
      <c r="N19" s="143"/>
      <c r="O19" s="95"/>
      <c r="P19" s="96"/>
    </row>
    <row r="20" spans="1:16" ht="12.75">
      <c r="A20" s="47" t="s">
        <v>23</v>
      </c>
      <c r="B20" s="47"/>
      <c r="C20" s="48" t="s">
        <v>535</v>
      </c>
      <c r="D20" s="139" t="s">
        <v>1307</v>
      </c>
      <c r="E20" s="141">
        <v>25</v>
      </c>
      <c r="F20" s="122"/>
      <c r="G20" s="93"/>
      <c r="H20" s="93"/>
      <c r="I20" s="144"/>
      <c r="J20" s="123"/>
      <c r="K20" s="94"/>
      <c r="L20" s="142"/>
      <c r="M20" s="123"/>
      <c r="N20" s="143"/>
      <c r="O20" s="95"/>
      <c r="P20" s="96"/>
    </row>
    <row r="21" spans="1:16" ht="12.75">
      <c r="A21" s="47" t="s">
        <v>24</v>
      </c>
      <c r="B21" s="47"/>
      <c r="C21" s="48" t="s">
        <v>536</v>
      </c>
      <c r="D21" s="139" t="s">
        <v>1307</v>
      </c>
      <c r="E21" s="141">
        <v>4</v>
      </c>
      <c r="F21" s="122"/>
      <c r="G21" s="93"/>
      <c r="H21" s="93"/>
      <c r="I21" s="144"/>
      <c r="J21" s="123"/>
      <c r="K21" s="94"/>
      <c r="L21" s="142"/>
      <c r="M21" s="123"/>
      <c r="N21" s="143"/>
      <c r="O21" s="95"/>
      <c r="P21" s="96"/>
    </row>
    <row r="22" spans="1:16" ht="12.75">
      <c r="A22" s="47" t="s">
        <v>25</v>
      </c>
      <c r="B22" s="47"/>
      <c r="C22" s="48" t="s">
        <v>536</v>
      </c>
      <c r="D22" s="139" t="s">
        <v>1307</v>
      </c>
      <c r="E22" s="97">
        <v>4</v>
      </c>
      <c r="F22" s="122"/>
      <c r="G22" s="93"/>
      <c r="H22" s="93"/>
      <c r="I22" s="144"/>
      <c r="J22" s="123"/>
      <c r="K22" s="94"/>
      <c r="L22" s="142"/>
      <c r="M22" s="123"/>
      <c r="N22" s="143"/>
      <c r="O22" s="95"/>
      <c r="P22" s="96"/>
    </row>
    <row r="23" spans="1:16" ht="12.75">
      <c r="A23" s="47" t="s">
        <v>26</v>
      </c>
      <c r="B23" s="47"/>
      <c r="C23" s="48" t="s">
        <v>537</v>
      </c>
      <c r="D23" s="139" t="s">
        <v>1307</v>
      </c>
      <c r="E23" s="97">
        <v>100</v>
      </c>
      <c r="F23" s="122"/>
      <c r="G23" s="93"/>
      <c r="H23" s="93"/>
      <c r="I23" s="144"/>
      <c r="J23" s="123"/>
      <c r="K23" s="94"/>
      <c r="L23" s="142"/>
      <c r="M23" s="123"/>
      <c r="N23" s="143"/>
      <c r="O23" s="95"/>
      <c r="P23" s="96"/>
    </row>
    <row r="24" spans="1:16" ht="12.75">
      <c r="A24" s="47" t="s">
        <v>27</v>
      </c>
      <c r="B24" s="47"/>
      <c r="C24" s="48" t="s">
        <v>538</v>
      </c>
      <c r="D24" s="139" t="s">
        <v>1307</v>
      </c>
      <c r="E24" s="97">
        <v>6</v>
      </c>
      <c r="F24" s="122"/>
      <c r="G24" s="93"/>
      <c r="H24" s="93"/>
      <c r="I24" s="144"/>
      <c r="J24" s="123"/>
      <c r="K24" s="94"/>
      <c r="L24" s="142"/>
      <c r="M24" s="123"/>
      <c r="N24" s="143"/>
      <c r="O24" s="95"/>
      <c r="P24" s="96"/>
    </row>
    <row r="25" spans="1:16" ht="12.75">
      <c r="A25" s="47" t="s">
        <v>28</v>
      </c>
      <c r="B25" s="47"/>
      <c r="C25" s="48" t="s">
        <v>539</v>
      </c>
      <c r="D25" s="139" t="s">
        <v>1307</v>
      </c>
      <c r="E25" s="97">
        <v>80</v>
      </c>
      <c r="F25" s="122"/>
      <c r="G25" s="93"/>
      <c r="H25" s="93"/>
      <c r="I25" s="144"/>
      <c r="J25" s="123"/>
      <c r="K25" s="94"/>
      <c r="L25" s="142"/>
      <c r="M25" s="123"/>
      <c r="N25" s="143"/>
      <c r="O25" s="95"/>
      <c r="P25" s="96"/>
    </row>
    <row r="26" spans="1:16" ht="12.75">
      <c r="A26" s="47" t="s">
        <v>29</v>
      </c>
      <c r="B26" s="47"/>
      <c r="C26" s="48" t="s">
        <v>540</v>
      </c>
      <c r="D26" s="139" t="s">
        <v>1307</v>
      </c>
      <c r="E26" s="97">
        <v>60</v>
      </c>
      <c r="F26" s="122"/>
      <c r="G26" s="93"/>
      <c r="H26" s="93"/>
      <c r="I26" s="144"/>
      <c r="J26" s="123"/>
      <c r="K26" s="94"/>
      <c r="L26" s="142"/>
      <c r="M26" s="123"/>
      <c r="N26" s="143"/>
      <c r="O26" s="95"/>
      <c r="P26" s="96"/>
    </row>
    <row r="27" spans="1:16" ht="12.75">
      <c r="A27" s="47" t="s">
        <v>30</v>
      </c>
      <c r="B27" s="47"/>
      <c r="C27" s="48" t="s">
        <v>541</v>
      </c>
      <c r="D27" s="139" t="s">
        <v>1374</v>
      </c>
      <c r="E27" s="97">
        <v>200</v>
      </c>
      <c r="F27" s="122"/>
      <c r="G27" s="93"/>
      <c r="H27" s="93"/>
      <c r="I27" s="144"/>
      <c r="J27" s="123"/>
      <c r="K27" s="94"/>
      <c r="L27" s="142"/>
      <c r="M27" s="123"/>
      <c r="N27" s="143"/>
      <c r="O27" s="95"/>
      <c r="P27" s="96"/>
    </row>
    <row r="28" spans="1:16" ht="12.75">
      <c r="A28" s="47" t="s">
        <v>31</v>
      </c>
      <c r="B28" s="47"/>
      <c r="C28" s="48" t="s">
        <v>542</v>
      </c>
      <c r="D28" s="139" t="s">
        <v>1307</v>
      </c>
      <c r="E28" s="97">
        <v>3</v>
      </c>
      <c r="F28" s="122"/>
      <c r="G28" s="93"/>
      <c r="H28" s="93"/>
      <c r="I28" s="144"/>
      <c r="J28" s="123"/>
      <c r="K28" s="94"/>
      <c r="L28" s="142"/>
      <c r="M28" s="123"/>
      <c r="N28" s="143"/>
      <c r="O28" s="95"/>
      <c r="P28" s="96"/>
    </row>
    <row r="29" spans="1:16" ht="12.75">
      <c r="A29" s="47" t="s">
        <v>32</v>
      </c>
      <c r="B29" s="47"/>
      <c r="C29" s="48" t="s">
        <v>543</v>
      </c>
      <c r="D29" s="139" t="s">
        <v>1307</v>
      </c>
      <c r="E29" s="97">
        <v>6</v>
      </c>
      <c r="F29" s="122"/>
      <c r="G29" s="93"/>
      <c r="H29" s="93"/>
      <c r="I29" s="144"/>
      <c r="J29" s="123"/>
      <c r="K29" s="94"/>
      <c r="L29" s="142"/>
      <c r="M29" s="123"/>
      <c r="N29" s="143"/>
      <c r="O29" s="95"/>
      <c r="P29" s="96"/>
    </row>
    <row r="30" spans="1:16" ht="12.75">
      <c r="A30" s="47" t="s">
        <v>33</v>
      </c>
      <c r="B30" s="47"/>
      <c r="C30" s="48" t="s">
        <v>544</v>
      </c>
      <c r="D30" s="139" t="s">
        <v>1307</v>
      </c>
      <c r="E30" s="97">
        <v>22</v>
      </c>
      <c r="F30" s="122"/>
      <c r="G30" s="93"/>
      <c r="H30" s="93"/>
      <c r="I30" s="144"/>
      <c r="J30" s="123"/>
      <c r="K30" s="94"/>
      <c r="L30" s="142"/>
      <c r="M30" s="123"/>
      <c r="N30" s="143"/>
      <c r="O30" s="95"/>
      <c r="P30" s="96"/>
    </row>
    <row r="31" spans="1:16" ht="12.75">
      <c r="A31" s="47" t="s">
        <v>34</v>
      </c>
      <c r="B31" s="47"/>
      <c r="C31" s="48" t="s">
        <v>545</v>
      </c>
      <c r="D31" s="139" t="s">
        <v>1307</v>
      </c>
      <c r="E31" s="97">
        <v>22</v>
      </c>
      <c r="F31" s="122"/>
      <c r="G31" s="93"/>
      <c r="H31" s="93"/>
      <c r="I31" s="144"/>
      <c r="J31" s="123"/>
      <c r="K31" s="94"/>
      <c r="L31" s="142"/>
      <c r="M31" s="123"/>
      <c r="N31" s="143"/>
      <c r="O31" s="95"/>
      <c r="P31" s="96"/>
    </row>
    <row r="32" spans="1:16" ht="12.75">
      <c r="A32" s="47" t="s">
        <v>35</v>
      </c>
      <c r="B32" s="47"/>
      <c r="C32" s="48" t="s">
        <v>546</v>
      </c>
      <c r="D32" s="139" t="s">
        <v>1396</v>
      </c>
      <c r="E32" s="97">
        <v>1</v>
      </c>
      <c r="F32" s="122"/>
      <c r="G32" s="93"/>
      <c r="H32" s="93"/>
      <c r="I32" s="144"/>
      <c r="J32" s="123"/>
      <c r="K32" s="94"/>
      <c r="L32" s="142"/>
      <c r="M32" s="123"/>
      <c r="N32" s="143"/>
      <c r="O32" s="95"/>
      <c r="P32" s="96"/>
    </row>
    <row r="33" spans="1:16" ht="12.75">
      <c r="A33" s="63"/>
      <c r="B33" s="1"/>
      <c r="C33" s="343" t="s">
        <v>1291</v>
      </c>
      <c r="D33" s="344"/>
      <c r="E33" s="345"/>
      <c r="F33" s="14"/>
      <c r="G33" s="15"/>
      <c r="H33" s="15"/>
      <c r="I33" s="15"/>
      <c r="J33" s="16"/>
      <c r="K33" s="16"/>
      <c r="L33" s="102"/>
      <c r="M33" s="103"/>
      <c r="N33" s="103"/>
      <c r="O33" s="103"/>
      <c r="P33" s="103"/>
    </row>
    <row r="34" spans="1:16" ht="12.75">
      <c r="A34" s="63"/>
      <c r="B34" s="1"/>
      <c r="C34" s="369" t="s">
        <v>1583</v>
      </c>
      <c r="D34" s="362"/>
      <c r="E34" s="362"/>
      <c r="F34" s="362"/>
      <c r="G34" s="362"/>
      <c r="H34" s="362"/>
      <c r="I34" s="362"/>
      <c r="J34" s="362"/>
      <c r="K34" s="363"/>
      <c r="L34" s="104"/>
      <c r="M34" s="105"/>
      <c r="N34" s="106"/>
      <c r="O34" s="106"/>
      <c r="P34" s="107"/>
    </row>
    <row r="35" spans="1:16" ht="12.75">
      <c r="A35" s="63"/>
      <c r="B35" s="1"/>
      <c r="C35" s="361" t="s">
        <v>1584</v>
      </c>
      <c r="D35" s="362"/>
      <c r="E35" s="362"/>
      <c r="F35" s="362"/>
      <c r="G35" s="362"/>
      <c r="H35" s="362"/>
      <c r="I35" s="362"/>
      <c r="J35" s="362"/>
      <c r="K35" s="363"/>
      <c r="L35" s="108"/>
      <c r="M35" s="109"/>
      <c r="N35" s="109"/>
      <c r="O35" s="109"/>
      <c r="P35" s="109"/>
    </row>
    <row r="36" spans="1:16" ht="12.75">
      <c r="A36" s="60"/>
      <c r="B36" s="11"/>
      <c r="C36" s="11"/>
      <c r="D36" s="80"/>
      <c r="E36" s="80"/>
      <c r="F36" s="11"/>
      <c r="G36" s="11"/>
      <c r="H36" s="11"/>
      <c r="I36" s="11"/>
      <c r="J36" s="11"/>
      <c r="K36" s="11"/>
      <c r="L36" s="80"/>
      <c r="M36" s="80"/>
      <c r="N36" s="80"/>
      <c r="O36" s="80"/>
      <c r="P36" s="80"/>
    </row>
    <row r="37" spans="1:16" ht="12.75">
      <c r="A37" s="60"/>
      <c r="B37" s="11"/>
      <c r="C37" s="11"/>
      <c r="D37" s="80"/>
      <c r="E37" s="80"/>
      <c r="F37" s="11"/>
      <c r="G37" s="11"/>
      <c r="H37" s="11"/>
      <c r="I37" s="11"/>
      <c r="J37" s="11"/>
      <c r="K37" s="11"/>
      <c r="L37" s="80"/>
      <c r="M37" s="80"/>
      <c r="N37" s="115" t="s">
        <v>1585</v>
      </c>
      <c r="O37" s="364"/>
      <c r="P37" s="364"/>
    </row>
    <row r="38" spans="1:16" ht="12.75">
      <c r="A38" s="60"/>
      <c r="B38" s="64"/>
      <c r="C38" s="65"/>
      <c r="D38" s="81"/>
      <c r="E38" s="82"/>
      <c r="F38" s="66"/>
      <c r="G38" s="67"/>
      <c r="H38" s="67"/>
      <c r="I38" s="67"/>
      <c r="J38" s="68"/>
      <c r="K38" s="69"/>
      <c r="L38" s="116"/>
      <c r="M38" s="117"/>
      <c r="N38" s="118"/>
      <c r="O38" s="118"/>
      <c r="P38" s="119"/>
    </row>
    <row r="39" spans="1:10" s="57" customFormat="1" ht="15.75">
      <c r="A39" s="51" t="s">
        <v>1578</v>
      </c>
      <c r="B39" s="52"/>
      <c r="C39" s="53"/>
      <c r="D39" s="53"/>
      <c r="E39" s="53"/>
      <c r="F39" s="53"/>
      <c r="G39" s="53"/>
      <c r="H39" s="55"/>
      <c r="I39" s="56"/>
      <c r="J39" s="56"/>
    </row>
    <row r="40" spans="1:8" s="56" customFormat="1" ht="12.75" customHeight="1">
      <c r="A40" s="51"/>
      <c r="B40" s="52"/>
      <c r="C40" s="59" t="s">
        <v>1580</v>
      </c>
      <c r="D40" s="51"/>
      <c r="E40" s="51"/>
      <c r="F40" s="55"/>
      <c r="G40" s="55"/>
      <c r="H40" s="55"/>
    </row>
    <row r="41" spans="2:14" s="56" customFormat="1" ht="15.75">
      <c r="B41" s="52"/>
      <c r="D41" s="51"/>
      <c r="E41" s="51"/>
      <c r="F41" s="55"/>
      <c r="G41" s="55"/>
      <c r="H41" s="55"/>
      <c r="I41" s="55"/>
      <c r="J41" s="55"/>
      <c r="K41" s="55"/>
      <c r="L41" s="55"/>
      <c r="M41" s="55"/>
      <c r="N41" s="55"/>
    </row>
    <row r="42" spans="1:8" ht="12.75">
      <c r="A42" s="51" t="s">
        <v>1579</v>
      </c>
      <c r="B42" s="51"/>
      <c r="C42" s="54"/>
      <c r="D42" s="54"/>
      <c r="E42" s="54"/>
      <c r="F42" s="54"/>
      <c r="G42" s="54"/>
      <c r="H42" s="58"/>
    </row>
    <row r="43" spans="1:7" ht="12.75" customHeight="1">
      <c r="A43" s="51"/>
      <c r="B43" s="51"/>
      <c r="C43" s="59" t="s">
        <v>1580</v>
      </c>
      <c r="D43" s="51"/>
      <c r="E43" s="51"/>
      <c r="F43" s="55"/>
      <c r="G43" s="55"/>
    </row>
    <row r="44" spans="1:2" ht="15.75">
      <c r="A44" s="51" t="s">
        <v>1581</v>
      </c>
      <c r="B44" s="12"/>
    </row>
  </sheetData>
  <sheetProtection/>
  <mergeCells count="14">
    <mergeCell ref="C33:E33"/>
    <mergeCell ref="C34:K34"/>
    <mergeCell ref="C35:K35"/>
    <mergeCell ref="O37:P3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93" zoomScaleNormal="93" zoomScalePageLayoutView="0" workbookViewId="0" topLeftCell="A1">
      <selection activeCell="F14" sqref="F14"/>
    </sheetView>
  </sheetViews>
  <sheetFormatPr defaultColWidth="9.140625" defaultRowHeight="12.75"/>
  <cols>
    <col min="1" max="2" width="7.7109375" style="19" customWidth="1"/>
    <col min="3" max="3" width="30.57421875" style="19" customWidth="1"/>
    <col min="4" max="4" width="5.28125" style="19" customWidth="1"/>
    <col min="5" max="5" width="8.00390625" style="19" customWidth="1"/>
    <col min="6" max="6" width="7.57421875" style="19" bestFit="1" customWidth="1"/>
    <col min="7" max="7" width="8.28125" style="19" bestFit="1" customWidth="1"/>
    <col min="8" max="8" width="8.00390625" style="19" bestFit="1" customWidth="1"/>
    <col min="9" max="9" width="9.00390625" style="19" bestFit="1" customWidth="1"/>
    <col min="10" max="10" width="8.00390625" style="19" bestFit="1" customWidth="1"/>
    <col min="11" max="11" width="9.00390625" style="19" bestFit="1" customWidth="1"/>
    <col min="12" max="12" width="9.421875" style="19" customWidth="1"/>
    <col min="13" max="13" width="8.421875" style="19" bestFit="1" customWidth="1"/>
    <col min="14" max="14" width="9.57421875" style="19" bestFit="1" customWidth="1"/>
    <col min="15" max="15" width="8.421875" style="19" bestFit="1" customWidth="1"/>
    <col min="16" max="16" width="9.57421875" style="19" bestFit="1" customWidth="1"/>
    <col min="17" max="16384" width="9.140625" style="19" customWidth="1"/>
  </cols>
  <sheetData>
    <row r="1" spans="1:16" ht="20.25">
      <c r="A1" s="317" t="s">
        <v>1019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1021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146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146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153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153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156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/>
      <c r="O8" s="341"/>
      <c r="P8" s="159" t="s">
        <v>1586</v>
      </c>
    </row>
    <row r="9" spans="1:16" ht="12.75">
      <c r="A9" s="138"/>
      <c r="B9" s="148"/>
      <c r="C9" s="7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148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88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76.5">
      <c r="A14" s="162" t="s">
        <v>198</v>
      </c>
      <c r="B14" s="162"/>
      <c r="C14" s="31" t="s">
        <v>1595</v>
      </c>
      <c r="D14" s="79" t="s">
        <v>1396</v>
      </c>
      <c r="E14" s="163">
        <v>1</v>
      </c>
      <c r="F14" s="122"/>
      <c r="G14" s="93"/>
      <c r="H14" s="93"/>
      <c r="I14" s="93"/>
      <c r="J14" s="123"/>
      <c r="K14" s="94"/>
      <c r="L14" s="142"/>
      <c r="M14" s="123"/>
      <c r="N14" s="143"/>
      <c r="O14" s="143"/>
      <c r="P14" s="96"/>
    </row>
    <row r="15" spans="1:16" ht="12.75">
      <c r="A15" s="125"/>
      <c r="B15" s="20"/>
      <c r="C15" s="343" t="s">
        <v>1291</v>
      </c>
      <c r="D15" s="344"/>
      <c r="E15" s="345"/>
      <c r="F15" s="14"/>
      <c r="G15" s="15"/>
      <c r="H15" s="15"/>
      <c r="I15" s="15"/>
      <c r="J15" s="16"/>
      <c r="K15" s="16"/>
      <c r="L15" s="102"/>
      <c r="M15" s="103"/>
      <c r="N15" s="103"/>
      <c r="O15" s="103"/>
      <c r="P15" s="103"/>
    </row>
    <row r="16" spans="1:16" ht="12.75">
      <c r="A16" s="125"/>
      <c r="B16" s="20"/>
      <c r="C16" s="346" t="s">
        <v>1583</v>
      </c>
      <c r="D16" s="347"/>
      <c r="E16" s="347"/>
      <c r="F16" s="347"/>
      <c r="G16" s="347"/>
      <c r="H16" s="347"/>
      <c r="I16" s="347"/>
      <c r="J16" s="347"/>
      <c r="K16" s="316"/>
      <c r="L16" s="104"/>
      <c r="M16" s="105"/>
      <c r="N16" s="105"/>
      <c r="O16" s="105"/>
      <c r="P16" s="164"/>
    </row>
    <row r="17" spans="1:16" ht="12.75">
      <c r="A17" s="125"/>
      <c r="B17" s="20"/>
      <c r="C17" s="348" t="s">
        <v>1584</v>
      </c>
      <c r="D17" s="347"/>
      <c r="E17" s="347"/>
      <c r="F17" s="347"/>
      <c r="G17" s="347"/>
      <c r="H17" s="347"/>
      <c r="I17" s="347"/>
      <c r="J17" s="347"/>
      <c r="K17" s="316"/>
      <c r="L17" s="165"/>
      <c r="M17" s="166"/>
      <c r="N17" s="166"/>
      <c r="O17" s="166"/>
      <c r="P17" s="166"/>
    </row>
    <row r="18" spans="1:16" ht="12.75">
      <c r="A18" s="138"/>
      <c r="B18" s="160"/>
      <c r="C18" s="160"/>
      <c r="D18" s="167"/>
      <c r="E18" s="167"/>
      <c r="F18" s="160"/>
      <c r="G18" s="160"/>
      <c r="H18" s="160"/>
      <c r="I18" s="160"/>
      <c r="J18" s="160"/>
      <c r="K18" s="160"/>
      <c r="L18" s="167"/>
      <c r="M18" s="167"/>
      <c r="N18" s="167"/>
      <c r="O18" s="167"/>
      <c r="P18" s="167"/>
    </row>
    <row r="19" spans="1:16" ht="12.75">
      <c r="A19" s="138"/>
      <c r="B19" s="160"/>
      <c r="C19" s="160"/>
      <c r="D19" s="167"/>
      <c r="E19" s="167"/>
      <c r="F19" s="160"/>
      <c r="G19" s="160"/>
      <c r="H19" s="160"/>
      <c r="I19" s="160"/>
      <c r="J19" s="160"/>
      <c r="K19" s="160"/>
      <c r="L19" s="167"/>
      <c r="M19" s="167"/>
      <c r="N19" s="168" t="s">
        <v>1585</v>
      </c>
      <c r="O19" s="349"/>
      <c r="P19" s="349"/>
    </row>
    <row r="20" spans="1:16" ht="12.75">
      <c r="A20" s="138"/>
      <c r="B20" s="169"/>
      <c r="C20" s="170"/>
      <c r="D20" s="171"/>
      <c r="E20" s="82"/>
      <c r="F20" s="66"/>
      <c r="G20" s="67"/>
      <c r="H20" s="67"/>
      <c r="I20" s="67"/>
      <c r="J20" s="68"/>
      <c r="K20" s="69"/>
      <c r="L20" s="70"/>
      <c r="M20" s="68"/>
      <c r="N20" s="172"/>
      <c r="O20" s="172"/>
      <c r="P20" s="72"/>
    </row>
    <row r="21" spans="1:10" s="174" customFormat="1" ht="15.75">
      <c r="A21" s="51" t="s">
        <v>1578</v>
      </c>
      <c r="B21" s="52"/>
      <c r="C21" s="53"/>
      <c r="D21" s="53"/>
      <c r="E21" s="53"/>
      <c r="F21" s="53"/>
      <c r="G21" s="53"/>
      <c r="H21" s="55"/>
      <c r="I21" s="173"/>
      <c r="J21" s="173"/>
    </row>
    <row r="22" spans="1:8" s="173" customFormat="1" ht="12.75" customHeight="1">
      <c r="A22" s="51"/>
      <c r="B22" s="52"/>
      <c r="C22" s="59" t="s">
        <v>1580</v>
      </c>
      <c r="D22" s="51"/>
      <c r="E22" s="51"/>
      <c r="F22" s="55"/>
      <c r="G22" s="55"/>
      <c r="H22" s="55"/>
    </row>
    <row r="23" spans="2:14" s="173" customFormat="1" ht="15.75">
      <c r="B23" s="52"/>
      <c r="D23" s="51"/>
      <c r="E23" s="51"/>
      <c r="F23" s="55"/>
      <c r="G23" s="55"/>
      <c r="H23" s="55"/>
      <c r="I23" s="55"/>
      <c r="J23" s="55"/>
      <c r="K23" s="55"/>
      <c r="L23" s="55"/>
      <c r="M23" s="55"/>
      <c r="N23" s="55"/>
    </row>
    <row r="24" spans="1:8" ht="12.75">
      <c r="A24" s="51" t="s">
        <v>1579</v>
      </c>
      <c r="B24" s="51"/>
      <c r="C24" s="54"/>
      <c r="D24" s="54"/>
      <c r="E24" s="54"/>
      <c r="F24" s="54"/>
      <c r="G24" s="54"/>
      <c r="H24" s="58"/>
    </row>
    <row r="25" spans="1:7" ht="12.75" customHeight="1">
      <c r="A25" s="51"/>
      <c r="B25" s="51"/>
      <c r="C25" s="59" t="s">
        <v>1580</v>
      </c>
      <c r="D25" s="51"/>
      <c r="E25" s="51"/>
      <c r="F25" s="55"/>
      <c r="G25" s="55"/>
    </row>
    <row r="26" spans="1:2" ht="15.75">
      <c r="A26" s="51" t="s">
        <v>1581</v>
      </c>
      <c r="B26" s="175"/>
    </row>
  </sheetData>
  <sheetProtection/>
  <mergeCells count="14">
    <mergeCell ref="C15:E15"/>
    <mergeCell ref="C16:K16"/>
    <mergeCell ref="C17:K17"/>
    <mergeCell ref="O19:P19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7.57421875" style="19" customWidth="1"/>
    <col min="2" max="2" width="57.140625" style="19" customWidth="1"/>
    <col min="3" max="3" width="15.28125" style="19" bestFit="1" customWidth="1"/>
    <col min="4" max="7" width="11.7109375" style="19" customWidth="1"/>
    <col min="8" max="16384" width="9.140625" style="19" customWidth="1"/>
  </cols>
  <sheetData>
    <row r="1" spans="1:13" ht="20.25">
      <c r="A1" s="317" t="s">
        <v>1567</v>
      </c>
      <c r="B1" s="317"/>
      <c r="C1" s="317"/>
      <c r="D1" s="317"/>
      <c r="E1" s="317"/>
      <c r="F1" s="317"/>
      <c r="G1" s="317"/>
      <c r="H1" s="231"/>
      <c r="I1" s="231"/>
      <c r="J1" s="231"/>
      <c r="K1" s="231"/>
      <c r="L1" s="231"/>
      <c r="M1" s="231"/>
    </row>
    <row r="3" spans="1:11" s="150" customFormat="1" ht="12.75">
      <c r="A3" s="145" t="s">
        <v>15</v>
      </c>
      <c r="B3" s="232"/>
      <c r="H3" s="233"/>
      <c r="I3" s="233"/>
      <c r="J3" s="318"/>
      <c r="K3" s="318"/>
    </row>
    <row r="4" spans="1:15" ht="12.75">
      <c r="A4" s="145" t="s">
        <v>1207</v>
      </c>
      <c r="B4" s="23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12.75">
      <c r="A5" s="145" t="s">
        <v>16</v>
      </c>
      <c r="B5" s="232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1:15" ht="12.75">
      <c r="A6" s="145" t="str">
        <f>Koptame!A11</f>
        <v>Iepirkuma procedūra "Pirmsskolas izglītības iestādes ēkas rekonstrukcija par pansionātu", identifikācijas numurs MNP2014/39</v>
      </c>
      <c r="B6" s="232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2.75">
      <c r="A7" s="145"/>
      <c r="B7" s="146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5" ht="12.75">
      <c r="B8" s="234" t="s">
        <v>1569</v>
      </c>
      <c r="C8" s="235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2:3" ht="12.75">
      <c r="B9" s="186" t="s">
        <v>1292</v>
      </c>
      <c r="C9" s="236"/>
    </row>
    <row r="10" spans="2:3" ht="12.75">
      <c r="B10" s="186"/>
      <c r="C10" s="237" t="s">
        <v>1562</v>
      </c>
    </row>
    <row r="11" spans="1:7" ht="12.75" customHeight="1">
      <c r="A11" s="319" t="s">
        <v>1575</v>
      </c>
      <c r="B11" s="321" t="s">
        <v>1293</v>
      </c>
      <c r="C11" s="319" t="s">
        <v>1570</v>
      </c>
      <c r="D11" s="323" t="s">
        <v>1294</v>
      </c>
      <c r="E11" s="324"/>
      <c r="F11" s="324"/>
      <c r="G11" s="325"/>
    </row>
    <row r="12" spans="1:7" ht="34.5" customHeight="1">
      <c r="A12" s="320"/>
      <c r="B12" s="322"/>
      <c r="C12" s="320"/>
      <c r="D12" s="238" t="s">
        <v>1571</v>
      </c>
      <c r="E12" s="238" t="s">
        <v>1572</v>
      </c>
      <c r="F12" s="238" t="s">
        <v>1573</v>
      </c>
      <c r="G12" s="239" t="s">
        <v>1288</v>
      </c>
    </row>
    <row r="13" spans="1:7" ht="12.75">
      <c r="A13" s="240">
        <v>1</v>
      </c>
      <c r="B13" s="241" t="str">
        <f>'Pansionāta ēka'!B2</f>
        <v>PANSIONĀTA ĒKAS REKONSTRUKCIJA</v>
      </c>
      <c r="C13" s="242"/>
      <c r="D13" s="242"/>
      <c r="E13" s="242"/>
      <c r="F13" s="242"/>
      <c r="G13" s="243"/>
    </row>
    <row r="14" spans="1:7" ht="12.75">
      <c r="A14" s="240">
        <v>2</v>
      </c>
      <c r="B14" s="241" t="str">
        <f>'Saimniecības ēka'!A2</f>
        <v>SAIMNIECĪBAS ĒKAS IZBŪVE</v>
      </c>
      <c r="C14" s="242"/>
      <c r="D14" s="242"/>
      <c r="E14" s="242"/>
      <c r="F14" s="242"/>
      <c r="G14" s="243"/>
    </row>
    <row r="15" spans="1:7" ht="12.75">
      <c r="A15" s="240">
        <v>3</v>
      </c>
      <c r="B15" s="241" t="str">
        <f>'Lapene 4x4'!A2</f>
        <v>LAPENES 4,0X4,0m IZBŪVE</v>
      </c>
      <c r="C15" s="242"/>
      <c r="D15" s="242"/>
      <c r="E15" s="242"/>
      <c r="F15" s="242"/>
      <c r="G15" s="243"/>
    </row>
    <row r="16" spans="1:7" ht="12.75">
      <c r="A16" s="240">
        <v>4</v>
      </c>
      <c r="B16" s="241" t="str">
        <f>'Lapene 8x4'!A2</f>
        <v>LAPENES 8,0X4,0m IZBŪVE</v>
      </c>
      <c r="C16" s="242"/>
      <c r="D16" s="242"/>
      <c r="E16" s="242"/>
      <c r="F16" s="242"/>
      <c r="G16" s="243"/>
    </row>
    <row r="17" spans="1:7" ht="12.75">
      <c r="A17" s="240">
        <v>5</v>
      </c>
      <c r="B17" s="241" t="str">
        <f>Pagrabs!A2</f>
        <v>PAGRABA REKONSTRUKCIJA</v>
      </c>
      <c r="C17" s="242"/>
      <c r="D17" s="242"/>
      <c r="E17" s="242"/>
      <c r="F17" s="242"/>
      <c r="G17" s="243"/>
    </row>
    <row r="18" spans="1:7" ht="12.75">
      <c r="A18" s="240">
        <v>6</v>
      </c>
      <c r="B18" s="241" t="str">
        <f>Lab!A2</f>
        <v>TERITORIJAS LABIEKĀRTOŠANAS DARBI</v>
      </c>
      <c r="C18" s="242"/>
      <c r="D18" s="242"/>
      <c r="E18" s="242"/>
      <c r="F18" s="242"/>
      <c r="G18" s="243"/>
    </row>
    <row r="19" spans="1:7" ht="12.75">
      <c r="A19" s="240">
        <v>7</v>
      </c>
      <c r="B19" s="241" t="str">
        <f>UK!A2</f>
        <v>IEKŠĒJAIS ŪDENSVADS UN KANALIZĀCIJA</v>
      </c>
      <c r="C19" s="242"/>
      <c r="D19" s="242"/>
      <c r="E19" s="242"/>
      <c r="F19" s="242"/>
      <c r="G19" s="243"/>
    </row>
    <row r="20" spans="1:7" ht="12.75">
      <c r="A20" s="240">
        <v>8</v>
      </c>
      <c r="B20" s="241" t="str">
        <f>AVK!A2</f>
        <v>APKURES SISTĒMAS REKONSTRUKCIJA</v>
      </c>
      <c r="C20" s="242"/>
      <c r="D20" s="242"/>
      <c r="E20" s="242"/>
      <c r="F20" s="242"/>
      <c r="G20" s="243"/>
    </row>
    <row r="21" spans="1:7" ht="12.75">
      <c r="A21" s="240">
        <v>9</v>
      </c>
      <c r="B21" s="241" t="str">
        <f>Vent!A2</f>
        <v>VENTILĀCIJAS SISTĒMAS IZBŪVE</v>
      </c>
      <c r="C21" s="242"/>
      <c r="D21" s="242"/>
      <c r="E21" s="242"/>
      <c r="F21" s="242"/>
      <c r="G21" s="243"/>
    </row>
    <row r="22" spans="1:7" ht="12.75">
      <c r="A22" s="240">
        <v>10</v>
      </c>
      <c r="B22" s="241" t="str">
        <f>'EL'!A2</f>
        <v>ELEKTROINSTALĀCIJAS IZBŪVE</v>
      </c>
      <c r="C22" s="242"/>
      <c r="D22" s="242"/>
      <c r="E22" s="242"/>
      <c r="F22" s="242"/>
      <c r="G22" s="243"/>
    </row>
    <row r="23" spans="1:7" ht="12.75">
      <c r="A23" s="240">
        <v>11</v>
      </c>
      <c r="B23" s="241" t="str">
        <f>UAS!A2</f>
        <v>UGUNSGRĒKA ATKLĀŠANAS UN TRAUKSMES IEKĀRTA</v>
      </c>
      <c r="C23" s="242"/>
      <c r="D23" s="242"/>
      <c r="E23" s="242"/>
      <c r="F23" s="242"/>
      <c r="G23" s="243"/>
    </row>
    <row r="24" spans="1:7" ht="12.75">
      <c r="A24" s="240">
        <v>12</v>
      </c>
      <c r="B24" s="241" t="str">
        <f>Putēkļusūcejs!A2</f>
        <v>PUTEKĻUSŪCĒJA SISTĒMAS MONTĀŽA</v>
      </c>
      <c r="C24" s="242"/>
      <c r="D24" s="242"/>
      <c r="E24" s="242"/>
      <c r="F24" s="242"/>
      <c r="G24" s="243"/>
    </row>
    <row r="25" spans="1:7" ht="12.75">
      <c r="A25" s="240">
        <v>13</v>
      </c>
      <c r="B25" s="241" t="str">
        <f>Lifts!A2</f>
        <v>LIFTA MONTĀŽA</v>
      </c>
      <c r="C25" s="242"/>
      <c r="D25" s="242"/>
      <c r="E25" s="242"/>
      <c r="F25" s="242"/>
      <c r="G25" s="243"/>
    </row>
    <row r="26" spans="1:7" ht="12.75">
      <c r="A26" s="312" t="s">
        <v>1290</v>
      </c>
      <c r="B26" s="313"/>
      <c r="C26" s="244"/>
      <c r="D26" s="244"/>
      <c r="E26" s="244"/>
      <c r="F26" s="244"/>
      <c r="G26" s="245"/>
    </row>
    <row r="27" spans="1:7" ht="12.75">
      <c r="A27" s="314" t="s">
        <v>1565</v>
      </c>
      <c r="B27" s="314"/>
      <c r="C27" s="242"/>
      <c r="D27" s="246"/>
      <c r="E27" s="246"/>
      <c r="F27" s="246"/>
      <c r="G27" s="246"/>
    </row>
    <row r="28" spans="1:7" ht="12.75">
      <c r="A28" s="315" t="s">
        <v>1576</v>
      </c>
      <c r="B28" s="316"/>
      <c r="C28" s="242"/>
      <c r="D28" s="246"/>
      <c r="E28" s="246"/>
      <c r="F28" s="246"/>
      <c r="G28" s="246"/>
    </row>
    <row r="29" spans="1:7" ht="12.75">
      <c r="A29" s="314" t="s">
        <v>1566</v>
      </c>
      <c r="B29" s="314"/>
      <c r="C29" s="242"/>
      <c r="D29" s="246"/>
      <c r="E29" s="246"/>
      <c r="F29" s="246"/>
      <c r="G29" s="246"/>
    </row>
    <row r="30" spans="1:7" ht="12.75">
      <c r="A30" s="314" t="s">
        <v>1319</v>
      </c>
      <c r="B30" s="314"/>
      <c r="C30" s="242"/>
      <c r="D30" s="246"/>
      <c r="E30" s="246"/>
      <c r="F30" s="246"/>
      <c r="G30" s="246"/>
    </row>
    <row r="31" spans="1:7" ht="12.75">
      <c r="A31" s="314" t="s">
        <v>1577</v>
      </c>
      <c r="B31" s="314"/>
      <c r="C31" s="244"/>
      <c r="D31" s="246"/>
      <c r="E31" s="246"/>
      <c r="F31" s="246"/>
      <c r="G31" s="246"/>
    </row>
    <row r="32" spans="1:7" ht="12.75">
      <c r="A32" s="160"/>
      <c r="B32" s="160"/>
      <c r="C32" s="160"/>
      <c r="D32" s="160"/>
      <c r="E32" s="160"/>
      <c r="F32" s="160"/>
      <c r="G32" s="160"/>
    </row>
    <row r="33" spans="1:10" s="174" customFormat="1" ht="15.75">
      <c r="A33" s="51" t="s">
        <v>1578</v>
      </c>
      <c r="B33" s="52"/>
      <c r="C33" s="53"/>
      <c r="D33" s="53"/>
      <c r="E33" s="53"/>
      <c r="F33" s="53"/>
      <c r="G33" s="53"/>
      <c r="H33" s="55"/>
      <c r="I33" s="173"/>
      <c r="J33" s="173"/>
    </row>
    <row r="34" spans="1:8" s="173" customFormat="1" ht="12.75" customHeight="1">
      <c r="A34" s="51"/>
      <c r="B34" s="52"/>
      <c r="C34" s="59" t="s">
        <v>1580</v>
      </c>
      <c r="D34" s="51"/>
      <c r="E34" s="51"/>
      <c r="F34" s="55"/>
      <c r="G34" s="55"/>
      <c r="H34" s="55"/>
    </row>
    <row r="35" spans="2:14" s="173" customFormat="1" ht="15.75">
      <c r="B35" s="52"/>
      <c r="D35" s="51"/>
      <c r="E35" s="51"/>
      <c r="F35" s="55"/>
      <c r="G35" s="55"/>
      <c r="H35" s="55"/>
      <c r="I35" s="55"/>
      <c r="J35" s="55"/>
      <c r="K35" s="55"/>
      <c r="L35" s="55"/>
      <c r="M35" s="55"/>
      <c r="N35" s="55"/>
    </row>
    <row r="36" spans="1:8" ht="12.75">
      <c r="A36" s="51" t="s">
        <v>1579</v>
      </c>
      <c r="B36" s="51"/>
      <c r="C36" s="54"/>
      <c r="D36" s="54"/>
      <c r="E36" s="54"/>
      <c r="F36" s="54"/>
      <c r="G36" s="54"/>
      <c r="H36" s="58"/>
    </row>
    <row r="37" spans="1:7" ht="12.75" customHeight="1">
      <c r="A37" s="51"/>
      <c r="B37" s="51"/>
      <c r="C37" s="59" t="s">
        <v>1580</v>
      </c>
      <c r="D37" s="51"/>
      <c r="E37" s="51"/>
      <c r="F37" s="55"/>
      <c r="G37" s="55"/>
    </row>
    <row r="38" spans="1:2" ht="15.75">
      <c r="A38" s="51" t="s">
        <v>1581</v>
      </c>
      <c r="B38" s="175"/>
    </row>
    <row r="39" ht="15.75">
      <c r="B39" s="175"/>
    </row>
  </sheetData>
  <sheetProtection/>
  <mergeCells count="12">
    <mergeCell ref="A1:G1"/>
    <mergeCell ref="J3:K3"/>
    <mergeCell ref="A11:A12"/>
    <mergeCell ref="B11:B12"/>
    <mergeCell ref="C11:C12"/>
    <mergeCell ref="D11:G11"/>
    <mergeCell ref="A26:B26"/>
    <mergeCell ref="A31:B31"/>
    <mergeCell ref="A27:B27"/>
    <mergeCell ref="A29:B29"/>
    <mergeCell ref="A30:B30"/>
    <mergeCell ref="A28:B28"/>
  </mergeCells>
  <printOptions/>
  <pageMargins left="1.1811023622047245" right="1.1811023622047245" top="1.1811023622047245" bottom="1.1811023622047245" header="0.3937007874015748" footer="0.3937007874015748"/>
  <pageSetup horizontalDpi="600" verticalDpi="600" orientation="landscape" paperSize="9" scale="90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showZeros="0" zoomScale="93" zoomScaleNormal="93" zoomScalePageLayoutView="0" workbookViewId="0" topLeftCell="A157">
      <selection activeCell="C162" sqref="C162"/>
    </sheetView>
  </sheetViews>
  <sheetFormatPr defaultColWidth="9.140625" defaultRowHeight="12.75"/>
  <cols>
    <col min="1" max="1" width="9.140625" style="138" customWidth="1"/>
    <col min="2" max="2" width="8.421875" style="19" customWidth="1"/>
    <col min="3" max="3" width="33.8515625" style="280" customWidth="1"/>
    <col min="4" max="4" width="6.421875" style="138" customWidth="1"/>
    <col min="5" max="5" width="8.421875" style="138" customWidth="1"/>
    <col min="6" max="16" width="8.00390625" style="19" customWidth="1"/>
    <col min="17" max="16384" width="9.140625" style="19" customWidth="1"/>
  </cols>
  <sheetData>
    <row r="1" spans="2:16" ht="20.25">
      <c r="B1" s="317" t="s">
        <v>1318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2:16" ht="18">
      <c r="B2" s="342" t="s">
        <v>37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2:14" ht="12.75"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2:14" ht="12.75"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Kopsavilkums!A6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2:16" ht="18"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P178</f>
        <v>0</v>
      </c>
      <c r="O8" s="341"/>
      <c r="P8" s="159" t="s">
        <v>1586</v>
      </c>
    </row>
    <row r="9" spans="2:16" ht="12.75"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2:16" ht="12.75"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223">
        <v>1</v>
      </c>
      <c r="B14" s="20"/>
      <c r="C14" s="293" t="s">
        <v>1308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79" t="s">
        <v>1320</v>
      </c>
      <c r="B15" s="20"/>
      <c r="C15" s="24" t="s">
        <v>1309</v>
      </c>
      <c r="D15" s="73" t="s">
        <v>1307</v>
      </c>
      <c r="E15" s="163">
        <v>1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79" t="s">
        <v>1321</v>
      </c>
      <c r="B16" s="20"/>
      <c r="C16" s="25" t="s">
        <v>1310</v>
      </c>
      <c r="D16" s="77" t="s">
        <v>1311</v>
      </c>
      <c r="E16" s="163">
        <v>1</v>
      </c>
      <c r="F16" s="122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12.75">
      <c r="A17" s="79" t="s">
        <v>1322</v>
      </c>
      <c r="B17" s="20"/>
      <c r="C17" s="25" t="s">
        <v>1312</v>
      </c>
      <c r="D17" s="73" t="s">
        <v>1307</v>
      </c>
      <c r="E17" s="163">
        <v>1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79" t="s">
        <v>1323</v>
      </c>
      <c r="B18" s="20"/>
      <c r="C18" s="25" t="s">
        <v>1313</v>
      </c>
      <c r="D18" s="73" t="s">
        <v>1307</v>
      </c>
      <c r="E18" s="163">
        <v>1</v>
      </c>
      <c r="F18" s="122"/>
      <c r="G18" s="93"/>
      <c r="H18" s="93"/>
      <c r="I18" s="97"/>
      <c r="J18" s="123"/>
      <c r="K18" s="94"/>
      <c r="L18" s="142"/>
      <c r="M18" s="123"/>
      <c r="N18" s="143"/>
      <c r="O18" s="143"/>
      <c r="P18" s="96"/>
    </row>
    <row r="19" spans="1:16" ht="12.75">
      <c r="A19" s="79" t="s">
        <v>1324</v>
      </c>
      <c r="B19" s="20"/>
      <c r="C19" s="25" t="s">
        <v>1314</v>
      </c>
      <c r="D19" s="73" t="s">
        <v>1307</v>
      </c>
      <c r="E19" s="163">
        <v>1</v>
      </c>
      <c r="F19" s="122"/>
      <c r="G19" s="93"/>
      <c r="H19" s="93"/>
      <c r="I19" s="97"/>
      <c r="J19" s="123"/>
      <c r="K19" s="94"/>
      <c r="L19" s="142"/>
      <c r="M19" s="123"/>
      <c r="N19" s="143"/>
      <c r="O19" s="143"/>
      <c r="P19" s="96"/>
    </row>
    <row r="20" spans="1:16" ht="12.75">
      <c r="A20" s="79" t="s">
        <v>1325</v>
      </c>
      <c r="B20" s="20"/>
      <c r="C20" s="25" t="s">
        <v>1315</v>
      </c>
      <c r="D20" s="77" t="s">
        <v>1311</v>
      </c>
      <c r="E20" s="163">
        <v>1</v>
      </c>
      <c r="F20" s="122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79" t="s">
        <v>1326</v>
      </c>
      <c r="B21" s="20"/>
      <c r="C21" s="25" t="s">
        <v>1316</v>
      </c>
      <c r="D21" s="77" t="s">
        <v>1311</v>
      </c>
      <c r="E21" s="163">
        <v>1</v>
      </c>
      <c r="F21" s="122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79"/>
      <c r="B22" s="20"/>
      <c r="C22" s="40" t="s">
        <v>1290</v>
      </c>
      <c r="D22" s="78"/>
      <c r="E22" s="97"/>
      <c r="F22" s="93"/>
      <c r="G22" s="93"/>
      <c r="H22" s="93"/>
      <c r="I22" s="93"/>
      <c r="J22" s="123"/>
      <c r="K22" s="94"/>
      <c r="L22" s="179"/>
      <c r="M22" s="180"/>
      <c r="N22" s="98"/>
      <c r="O22" s="98"/>
      <c r="P22" s="98"/>
    </row>
    <row r="23" spans="1:16" ht="12.75">
      <c r="A23" s="224">
        <v>2</v>
      </c>
      <c r="B23" s="20"/>
      <c r="C23" s="219" t="s">
        <v>1317</v>
      </c>
      <c r="D23" s="79"/>
      <c r="E23" s="137"/>
      <c r="F23" s="99"/>
      <c r="G23" s="93"/>
      <c r="H23" s="93"/>
      <c r="I23" s="97"/>
      <c r="J23" s="101"/>
      <c r="K23" s="94"/>
      <c r="L23" s="142"/>
      <c r="M23" s="123"/>
      <c r="N23" s="143"/>
      <c r="O23" s="143"/>
      <c r="P23" s="96"/>
    </row>
    <row r="24" spans="1:17" ht="51">
      <c r="A24" s="79" t="s">
        <v>1327</v>
      </c>
      <c r="B24" s="20"/>
      <c r="C24" s="373" t="s">
        <v>1620</v>
      </c>
      <c r="D24" s="79" t="s">
        <v>1328</v>
      </c>
      <c r="E24" s="137">
        <v>563</v>
      </c>
      <c r="F24" s="99"/>
      <c r="G24" s="93"/>
      <c r="H24" s="93"/>
      <c r="I24" s="97"/>
      <c r="J24" s="101"/>
      <c r="K24" s="94"/>
      <c r="L24" s="142"/>
      <c r="M24" s="123"/>
      <c r="N24" s="143"/>
      <c r="O24" s="143"/>
      <c r="P24" s="96"/>
      <c r="Q24" s="203"/>
    </row>
    <row r="25" spans="1:17" ht="12.75">
      <c r="A25" s="79" t="s">
        <v>1334</v>
      </c>
      <c r="B25" s="20"/>
      <c r="C25" s="31" t="s">
        <v>1211</v>
      </c>
      <c r="D25" s="79" t="s">
        <v>1329</v>
      </c>
      <c r="E25" s="137">
        <v>8.2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  <c r="Q25" s="203"/>
    </row>
    <row r="26" spans="1:17" ht="25.5">
      <c r="A26" s="79" t="s">
        <v>1335</v>
      </c>
      <c r="B26" s="20"/>
      <c r="C26" s="31" t="s">
        <v>1212</v>
      </c>
      <c r="D26" s="79" t="s">
        <v>1329</v>
      </c>
      <c r="E26" s="137">
        <f>30.9+0.56+2.38</f>
        <v>33.84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  <c r="Q26" s="203"/>
    </row>
    <row r="27" spans="1:17" ht="38.25">
      <c r="A27" s="79" t="s">
        <v>1336</v>
      </c>
      <c r="B27" s="20"/>
      <c r="C27" s="31" t="s">
        <v>1104</v>
      </c>
      <c r="D27" s="79" t="s">
        <v>1328</v>
      </c>
      <c r="E27" s="137">
        <v>1237.2</v>
      </c>
      <c r="F27" s="99"/>
      <c r="G27" s="93"/>
      <c r="H27" s="93"/>
      <c r="I27" s="97"/>
      <c r="J27" s="101"/>
      <c r="K27" s="94"/>
      <c r="L27" s="142"/>
      <c r="M27" s="123"/>
      <c r="N27" s="143"/>
      <c r="O27" s="143"/>
      <c r="P27" s="96"/>
      <c r="Q27" s="203"/>
    </row>
    <row r="28" spans="1:17" ht="25.5">
      <c r="A28" s="79" t="s">
        <v>1337</v>
      </c>
      <c r="B28" s="20"/>
      <c r="C28" s="31" t="s">
        <v>89</v>
      </c>
      <c r="D28" s="79" t="s">
        <v>1328</v>
      </c>
      <c r="E28" s="137">
        <v>363.7</v>
      </c>
      <c r="F28" s="99"/>
      <c r="G28" s="93"/>
      <c r="H28" s="93"/>
      <c r="I28" s="97"/>
      <c r="J28" s="101"/>
      <c r="K28" s="94"/>
      <c r="L28" s="142"/>
      <c r="M28" s="123"/>
      <c r="N28" s="143"/>
      <c r="O28" s="143"/>
      <c r="P28" s="96"/>
      <c r="Q28" s="203"/>
    </row>
    <row r="29" spans="1:17" ht="38.25">
      <c r="A29" s="79" t="s">
        <v>1338</v>
      </c>
      <c r="B29" s="20"/>
      <c r="C29" s="31" t="s">
        <v>97</v>
      </c>
      <c r="D29" s="79" t="s">
        <v>1329</v>
      </c>
      <c r="E29" s="137">
        <f>3.95+4.44+0.64+0.12</f>
        <v>9.15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  <c r="Q29" s="203"/>
    </row>
    <row r="30" spans="1:17" ht="12.75">
      <c r="A30" s="79" t="s">
        <v>1339</v>
      </c>
      <c r="B30" s="20"/>
      <c r="C30" s="31" t="s">
        <v>1330</v>
      </c>
      <c r="D30" s="79" t="s">
        <v>1328</v>
      </c>
      <c r="E30" s="137">
        <v>60</v>
      </c>
      <c r="F30" s="100"/>
      <c r="G30" s="93"/>
      <c r="H30" s="93"/>
      <c r="I30" s="97"/>
      <c r="J30" s="101"/>
      <c r="K30" s="94"/>
      <c r="L30" s="142"/>
      <c r="M30" s="123"/>
      <c r="N30" s="143"/>
      <c r="O30" s="143"/>
      <c r="P30" s="96"/>
      <c r="Q30" s="203"/>
    </row>
    <row r="31" spans="1:17" ht="12.75">
      <c r="A31" s="79" t="s">
        <v>1340</v>
      </c>
      <c r="B31" s="20"/>
      <c r="C31" s="31" t="s">
        <v>1213</v>
      </c>
      <c r="D31" s="79" t="s">
        <v>1328</v>
      </c>
      <c r="E31" s="137">
        <v>280</v>
      </c>
      <c r="F31" s="100"/>
      <c r="G31" s="93"/>
      <c r="H31" s="93"/>
      <c r="I31" s="97"/>
      <c r="J31" s="101"/>
      <c r="K31" s="94"/>
      <c r="L31" s="142"/>
      <c r="M31" s="123"/>
      <c r="N31" s="143"/>
      <c r="O31" s="143"/>
      <c r="P31" s="96"/>
      <c r="Q31" s="203"/>
    </row>
    <row r="32" spans="1:17" ht="12.75">
      <c r="A32" s="79" t="s">
        <v>1341</v>
      </c>
      <c r="B32" s="20"/>
      <c r="C32" s="31" t="s">
        <v>1331</v>
      </c>
      <c r="D32" s="79" t="s">
        <v>1328</v>
      </c>
      <c r="E32" s="137">
        <v>3455</v>
      </c>
      <c r="F32" s="100"/>
      <c r="G32" s="93"/>
      <c r="H32" s="93"/>
      <c r="I32" s="97"/>
      <c r="J32" s="101"/>
      <c r="K32" s="94"/>
      <c r="L32" s="142"/>
      <c r="M32" s="123"/>
      <c r="N32" s="143"/>
      <c r="O32" s="143"/>
      <c r="P32" s="96"/>
      <c r="Q32" s="203"/>
    </row>
    <row r="33" spans="1:17" ht="12.75">
      <c r="A33" s="79" t="s">
        <v>1342</v>
      </c>
      <c r="B33" s="20"/>
      <c r="C33" s="31" t="s">
        <v>1332</v>
      </c>
      <c r="D33" s="79" t="s">
        <v>1328</v>
      </c>
      <c r="E33" s="137">
        <v>220</v>
      </c>
      <c r="F33" s="100"/>
      <c r="G33" s="93"/>
      <c r="H33" s="93"/>
      <c r="I33" s="97"/>
      <c r="J33" s="101"/>
      <c r="K33" s="94"/>
      <c r="L33" s="142"/>
      <c r="M33" s="123"/>
      <c r="N33" s="143"/>
      <c r="O33" s="143"/>
      <c r="P33" s="96"/>
      <c r="Q33" s="203"/>
    </row>
    <row r="34" spans="1:17" ht="12.75">
      <c r="A34" s="79" t="s">
        <v>1343</v>
      </c>
      <c r="B34" s="20"/>
      <c r="C34" s="31" t="s">
        <v>1004</v>
      </c>
      <c r="D34" s="79" t="s">
        <v>1328</v>
      </c>
      <c r="E34" s="137">
        <v>114</v>
      </c>
      <c r="F34" s="100"/>
      <c r="G34" s="93"/>
      <c r="H34" s="93"/>
      <c r="I34" s="97"/>
      <c r="J34" s="101"/>
      <c r="K34" s="94"/>
      <c r="L34" s="142"/>
      <c r="M34" s="123"/>
      <c r="N34" s="143"/>
      <c r="O34" s="143"/>
      <c r="P34" s="96"/>
      <c r="Q34" s="203"/>
    </row>
    <row r="35" spans="1:17" ht="12.75">
      <c r="A35" s="79" t="s">
        <v>1344</v>
      </c>
      <c r="B35" s="20"/>
      <c r="C35" s="41" t="s">
        <v>1242</v>
      </c>
      <c r="D35" s="79" t="s">
        <v>1329</v>
      </c>
      <c r="E35" s="137">
        <v>17.82</v>
      </c>
      <c r="F35" s="99"/>
      <c r="G35" s="93"/>
      <c r="H35" s="93"/>
      <c r="I35" s="97"/>
      <c r="J35" s="101"/>
      <c r="K35" s="94"/>
      <c r="L35" s="142"/>
      <c r="M35" s="123"/>
      <c r="N35" s="143"/>
      <c r="O35" s="143"/>
      <c r="P35" s="96"/>
      <c r="Q35" s="203"/>
    </row>
    <row r="36" spans="1:17" ht="12.75">
      <c r="A36" s="79" t="s">
        <v>1214</v>
      </c>
      <c r="B36" s="20"/>
      <c r="C36" s="31" t="s">
        <v>1333</v>
      </c>
      <c r="D36" s="79" t="s">
        <v>1329</v>
      </c>
      <c r="E36" s="137">
        <f>E24*0.07+E25+E26+E27*0.05+E28*0.1+E29+E30*0.015+E31*0.01+E32*0.005+E34*0.04+E33*0.01+E35+7</f>
        <v>241.39</v>
      </c>
      <c r="F36" s="99"/>
      <c r="G36" s="93"/>
      <c r="H36" s="93"/>
      <c r="I36" s="97"/>
      <c r="J36" s="101"/>
      <c r="K36" s="94"/>
      <c r="L36" s="142"/>
      <c r="M36" s="123"/>
      <c r="N36" s="143"/>
      <c r="O36" s="143"/>
      <c r="P36" s="96"/>
      <c r="Q36" s="203"/>
    </row>
    <row r="37" spans="1:17" ht="12.75">
      <c r="A37" s="79"/>
      <c r="B37" s="20"/>
      <c r="C37" s="40" t="s">
        <v>1290</v>
      </c>
      <c r="D37" s="79"/>
      <c r="E37" s="185"/>
      <c r="F37" s="97"/>
      <c r="G37" s="93"/>
      <c r="H37" s="93"/>
      <c r="I37" s="97"/>
      <c r="J37" s="101"/>
      <c r="K37" s="94"/>
      <c r="L37" s="179"/>
      <c r="M37" s="180"/>
      <c r="N37" s="98"/>
      <c r="O37" s="98"/>
      <c r="P37" s="98"/>
      <c r="Q37" s="203"/>
    </row>
    <row r="38" spans="1:17" ht="12.75">
      <c r="A38" s="224">
        <v>3</v>
      </c>
      <c r="B38" s="20"/>
      <c r="C38" s="219" t="s">
        <v>1345</v>
      </c>
      <c r="D38" s="79"/>
      <c r="E38" s="137"/>
      <c r="F38" s="99"/>
      <c r="G38" s="93"/>
      <c r="H38" s="93"/>
      <c r="I38" s="97"/>
      <c r="J38" s="101"/>
      <c r="K38" s="94"/>
      <c r="L38" s="142"/>
      <c r="M38" s="123"/>
      <c r="N38" s="143"/>
      <c r="O38" s="143"/>
      <c r="P38" s="96"/>
      <c r="Q38" s="203"/>
    </row>
    <row r="39" spans="1:17" ht="12.75">
      <c r="A39" s="79" t="s">
        <v>1351</v>
      </c>
      <c r="B39" s="20"/>
      <c r="C39" s="31" t="s">
        <v>1346</v>
      </c>
      <c r="D39" s="79" t="s">
        <v>1329</v>
      </c>
      <c r="E39" s="137">
        <v>22.71</v>
      </c>
      <c r="F39" s="99"/>
      <c r="G39" s="93"/>
      <c r="H39" s="93"/>
      <c r="I39" s="97"/>
      <c r="J39" s="101"/>
      <c r="K39" s="94"/>
      <c r="L39" s="142"/>
      <c r="M39" s="123"/>
      <c r="N39" s="143"/>
      <c r="O39" s="143"/>
      <c r="P39" s="96"/>
      <c r="Q39" s="203"/>
    </row>
    <row r="40" spans="1:17" ht="12.75">
      <c r="A40" s="79" t="s">
        <v>1352</v>
      </c>
      <c r="B40" s="20"/>
      <c r="C40" s="31" t="s">
        <v>1347</v>
      </c>
      <c r="D40" s="79" t="s">
        <v>1329</v>
      </c>
      <c r="E40" s="137">
        <v>1.85</v>
      </c>
      <c r="F40" s="99"/>
      <c r="G40" s="93"/>
      <c r="H40" s="93"/>
      <c r="I40" s="97"/>
      <c r="J40" s="101"/>
      <c r="K40" s="94"/>
      <c r="L40" s="142"/>
      <c r="M40" s="123"/>
      <c r="N40" s="143"/>
      <c r="O40" s="143"/>
      <c r="P40" s="96"/>
      <c r="Q40" s="203"/>
    </row>
    <row r="41" spans="1:17" ht="12.75">
      <c r="A41" s="79" t="s">
        <v>1353</v>
      </c>
      <c r="B41" s="20"/>
      <c r="C41" s="31" t="s">
        <v>1375</v>
      </c>
      <c r="D41" s="79" t="s">
        <v>1329</v>
      </c>
      <c r="E41" s="137">
        <v>0.66</v>
      </c>
      <c r="F41" s="99"/>
      <c r="G41" s="93"/>
      <c r="H41" s="93"/>
      <c r="I41" s="97"/>
      <c r="J41" s="101"/>
      <c r="K41" s="94"/>
      <c r="L41" s="142"/>
      <c r="M41" s="123"/>
      <c r="N41" s="143"/>
      <c r="O41" s="143"/>
      <c r="P41" s="96"/>
      <c r="Q41" s="203"/>
    </row>
    <row r="42" spans="1:17" ht="25.5">
      <c r="A42" s="79" t="s">
        <v>1354</v>
      </c>
      <c r="B42" s="20"/>
      <c r="C42" s="31" t="s">
        <v>1058</v>
      </c>
      <c r="D42" s="79" t="s">
        <v>1329</v>
      </c>
      <c r="E42" s="137">
        <v>9.84</v>
      </c>
      <c r="F42" s="99"/>
      <c r="G42" s="93"/>
      <c r="H42" s="93"/>
      <c r="I42" s="93"/>
      <c r="J42" s="101"/>
      <c r="K42" s="94"/>
      <c r="L42" s="142"/>
      <c r="M42" s="123"/>
      <c r="N42" s="143"/>
      <c r="O42" s="143"/>
      <c r="P42" s="96"/>
      <c r="Q42" s="203"/>
    </row>
    <row r="43" spans="1:17" ht="12.75">
      <c r="A43" s="79" t="s">
        <v>1355</v>
      </c>
      <c r="B43" s="20"/>
      <c r="C43" s="31" t="s">
        <v>1348</v>
      </c>
      <c r="D43" s="79" t="s">
        <v>1349</v>
      </c>
      <c r="E43" s="137">
        <v>247.23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79" t="s">
        <v>1356</v>
      </c>
      <c r="B44" s="20"/>
      <c r="C44" s="31" t="s">
        <v>1350</v>
      </c>
      <c r="D44" s="79" t="s">
        <v>1328</v>
      </c>
      <c r="E44" s="137">
        <v>0.63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25.5">
      <c r="A45" s="79" t="s">
        <v>91</v>
      </c>
      <c r="B45" s="20"/>
      <c r="C45" s="31" t="s">
        <v>964</v>
      </c>
      <c r="D45" s="79" t="s">
        <v>1328</v>
      </c>
      <c r="E45" s="137">
        <v>5.96</v>
      </c>
      <c r="F45" s="99"/>
      <c r="G45" s="93"/>
      <c r="H45" s="93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25.5">
      <c r="A46" s="79" t="s">
        <v>92</v>
      </c>
      <c r="B46" s="20"/>
      <c r="C46" s="31" t="s">
        <v>961</v>
      </c>
      <c r="D46" s="79" t="s">
        <v>1328</v>
      </c>
      <c r="E46" s="137">
        <v>7.15</v>
      </c>
      <c r="F46" s="99"/>
      <c r="G46" s="93"/>
      <c r="H46" s="93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7" ht="12.75">
      <c r="A47" s="79" t="s">
        <v>93</v>
      </c>
      <c r="B47" s="20"/>
      <c r="C47" s="31" t="s">
        <v>1059</v>
      </c>
      <c r="D47" s="79" t="s">
        <v>1349</v>
      </c>
      <c r="E47" s="137">
        <v>155.88</v>
      </c>
      <c r="F47" s="99"/>
      <c r="G47" s="93"/>
      <c r="H47" s="93"/>
      <c r="I47" s="97"/>
      <c r="J47" s="101"/>
      <c r="K47" s="94"/>
      <c r="L47" s="142"/>
      <c r="M47" s="123"/>
      <c r="N47" s="143"/>
      <c r="O47" s="143"/>
      <c r="P47" s="96"/>
      <c r="Q47" s="203"/>
    </row>
    <row r="48" spans="1:17" ht="25.5">
      <c r="A48" s="79" t="s">
        <v>94</v>
      </c>
      <c r="B48" s="20"/>
      <c r="C48" s="31" t="s">
        <v>1252</v>
      </c>
      <c r="D48" s="79" t="s">
        <v>1329</v>
      </c>
      <c r="E48" s="137">
        <v>0.92</v>
      </c>
      <c r="F48" s="99"/>
      <c r="G48" s="93"/>
      <c r="H48" s="93"/>
      <c r="I48" s="97"/>
      <c r="J48" s="101"/>
      <c r="K48" s="94"/>
      <c r="L48" s="142"/>
      <c r="M48" s="123"/>
      <c r="N48" s="143"/>
      <c r="O48" s="143"/>
      <c r="P48" s="96"/>
      <c r="Q48" s="203"/>
    </row>
    <row r="49" spans="1:17" ht="12.75">
      <c r="A49" s="79" t="s">
        <v>95</v>
      </c>
      <c r="B49" s="20"/>
      <c r="C49" s="31" t="s">
        <v>90</v>
      </c>
      <c r="D49" s="79" t="s">
        <v>1329</v>
      </c>
      <c r="E49" s="137">
        <v>0.28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  <c r="Q49" s="203"/>
    </row>
    <row r="50" spans="1:17" ht="38.25">
      <c r="A50" s="79" t="s">
        <v>96</v>
      </c>
      <c r="B50" s="20"/>
      <c r="C50" s="31" t="s">
        <v>107</v>
      </c>
      <c r="D50" s="79" t="s">
        <v>1349</v>
      </c>
      <c r="E50" s="137">
        <v>107.46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  <c r="Q50" s="203"/>
    </row>
    <row r="51" spans="1:17" ht="12.75">
      <c r="A51" s="79" t="s">
        <v>1247</v>
      </c>
      <c r="B51" s="20"/>
      <c r="C51" s="31" t="s">
        <v>1057</v>
      </c>
      <c r="D51" s="79" t="s">
        <v>1349</v>
      </c>
      <c r="E51" s="137">
        <v>313.82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  <c r="Q51" s="203"/>
    </row>
    <row r="52" spans="1:17" ht="25.5">
      <c r="A52" s="79" t="s">
        <v>1248</v>
      </c>
      <c r="B52" s="20"/>
      <c r="C52" s="31" t="s">
        <v>1060</v>
      </c>
      <c r="D52" s="79" t="s">
        <v>1329</v>
      </c>
      <c r="E52" s="137">
        <v>0.65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  <c r="Q52" s="203"/>
    </row>
    <row r="53" spans="1:17" ht="12.75">
      <c r="A53" s="79" t="s">
        <v>962</v>
      </c>
      <c r="B53" s="20"/>
      <c r="C53" s="31" t="s">
        <v>1061</v>
      </c>
      <c r="D53" s="79" t="s">
        <v>1349</v>
      </c>
      <c r="E53" s="137">
        <v>26.15</v>
      </c>
      <c r="F53" s="99"/>
      <c r="G53" s="93"/>
      <c r="H53" s="93"/>
      <c r="I53" s="97"/>
      <c r="J53" s="101"/>
      <c r="K53" s="94"/>
      <c r="L53" s="142"/>
      <c r="M53" s="123"/>
      <c r="N53" s="143"/>
      <c r="O53" s="143"/>
      <c r="P53" s="96"/>
      <c r="Q53" s="203"/>
    </row>
    <row r="54" spans="1:17" ht="25.5">
      <c r="A54" s="79" t="s">
        <v>963</v>
      </c>
      <c r="B54" s="20"/>
      <c r="C54" s="225" t="s">
        <v>1249</v>
      </c>
      <c r="D54" s="79" t="s">
        <v>1328</v>
      </c>
      <c r="E54" s="137">
        <v>111.24</v>
      </c>
      <c r="F54" s="100"/>
      <c r="G54" s="93"/>
      <c r="H54" s="93"/>
      <c r="I54" s="97"/>
      <c r="J54" s="101"/>
      <c r="K54" s="94"/>
      <c r="L54" s="142"/>
      <c r="M54" s="123"/>
      <c r="N54" s="143"/>
      <c r="O54" s="143"/>
      <c r="P54" s="96"/>
      <c r="Q54" s="203"/>
    </row>
    <row r="55" spans="1:17" ht="12.75">
      <c r="A55" s="79"/>
      <c r="B55" s="20"/>
      <c r="C55" s="40" t="s">
        <v>1290</v>
      </c>
      <c r="D55" s="79"/>
      <c r="E55" s="185"/>
      <c r="F55" s="97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7" ht="12.75">
      <c r="A56" s="224">
        <v>4</v>
      </c>
      <c r="B56" s="20"/>
      <c r="C56" s="219" t="s">
        <v>966</v>
      </c>
      <c r="D56" s="79"/>
      <c r="E56" s="185"/>
      <c r="F56" s="97"/>
      <c r="G56" s="93"/>
      <c r="H56" s="93"/>
      <c r="I56" s="97"/>
      <c r="J56" s="101"/>
      <c r="K56" s="94"/>
      <c r="L56" s="179"/>
      <c r="M56" s="180"/>
      <c r="N56" s="98"/>
      <c r="O56" s="98"/>
      <c r="P56" s="98"/>
      <c r="Q56" s="203"/>
    </row>
    <row r="57" spans="1:17" ht="12.75">
      <c r="A57" s="79" t="s">
        <v>1358</v>
      </c>
      <c r="B57" s="20"/>
      <c r="C57" s="41" t="s">
        <v>971</v>
      </c>
      <c r="D57" s="79" t="s">
        <v>1329</v>
      </c>
      <c r="E57" s="185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  <c r="Q57" s="203"/>
    </row>
    <row r="58" spans="1:17" ht="12.75">
      <c r="A58" s="79" t="s">
        <v>1362</v>
      </c>
      <c r="B58" s="20"/>
      <c r="C58" s="41" t="s">
        <v>1001</v>
      </c>
      <c r="D58" s="79" t="s">
        <v>1329</v>
      </c>
      <c r="E58" s="185">
        <v>0.5</v>
      </c>
      <c r="F58" s="99"/>
      <c r="G58" s="93"/>
      <c r="H58" s="93"/>
      <c r="I58" s="97"/>
      <c r="J58" s="101"/>
      <c r="K58" s="94"/>
      <c r="L58" s="142"/>
      <c r="M58" s="123"/>
      <c r="N58" s="143"/>
      <c r="O58" s="143"/>
      <c r="P58" s="96"/>
      <c r="Q58" s="203"/>
    </row>
    <row r="59" spans="1:17" ht="12.75">
      <c r="A59" s="79" t="s">
        <v>1363</v>
      </c>
      <c r="B59" s="20"/>
      <c r="C59" s="41" t="s">
        <v>1002</v>
      </c>
      <c r="D59" s="79" t="s">
        <v>1329</v>
      </c>
      <c r="E59" s="185">
        <v>1.5</v>
      </c>
      <c r="F59" s="99"/>
      <c r="G59" s="93"/>
      <c r="H59" s="93"/>
      <c r="I59" s="93"/>
      <c r="J59" s="101"/>
      <c r="K59" s="94"/>
      <c r="L59" s="142"/>
      <c r="M59" s="123"/>
      <c r="N59" s="143"/>
      <c r="O59" s="143"/>
      <c r="P59" s="96"/>
      <c r="Q59" s="203"/>
    </row>
    <row r="60" spans="1:17" ht="25.5">
      <c r="A60" s="79" t="s">
        <v>1364</v>
      </c>
      <c r="B60" s="20"/>
      <c r="C60" s="31" t="s">
        <v>1350</v>
      </c>
      <c r="D60" s="79" t="s">
        <v>1328</v>
      </c>
      <c r="E60" s="137">
        <v>1.8</v>
      </c>
      <c r="F60" s="99"/>
      <c r="G60" s="93"/>
      <c r="H60" s="93"/>
      <c r="I60" s="97"/>
      <c r="J60" s="101"/>
      <c r="K60" s="94"/>
      <c r="L60" s="142"/>
      <c r="M60" s="123"/>
      <c r="N60" s="143"/>
      <c r="O60" s="143"/>
      <c r="P60" s="96"/>
      <c r="Q60" s="203"/>
    </row>
    <row r="61" spans="1:17" ht="12.75">
      <c r="A61" s="79"/>
      <c r="B61" s="20"/>
      <c r="C61" s="40" t="s">
        <v>1290</v>
      </c>
      <c r="D61" s="79"/>
      <c r="E61" s="185"/>
      <c r="F61" s="97"/>
      <c r="G61" s="93"/>
      <c r="H61" s="93"/>
      <c r="I61" s="97"/>
      <c r="J61" s="101"/>
      <c r="K61" s="94"/>
      <c r="L61" s="179"/>
      <c r="M61" s="180"/>
      <c r="N61" s="98"/>
      <c r="O61" s="98"/>
      <c r="P61" s="98"/>
      <c r="Q61" s="203"/>
    </row>
    <row r="62" spans="1:17" ht="12.75">
      <c r="A62" s="224">
        <v>5</v>
      </c>
      <c r="B62" s="20"/>
      <c r="C62" s="219" t="s">
        <v>1357</v>
      </c>
      <c r="D62" s="79"/>
      <c r="E62" s="137"/>
      <c r="F62" s="99"/>
      <c r="G62" s="93"/>
      <c r="H62" s="93"/>
      <c r="I62" s="97"/>
      <c r="J62" s="101"/>
      <c r="K62" s="94"/>
      <c r="L62" s="142"/>
      <c r="M62" s="123"/>
      <c r="N62" s="143"/>
      <c r="O62" s="143"/>
      <c r="P62" s="96"/>
      <c r="Q62" s="203"/>
    </row>
    <row r="63" spans="1:17" ht="25.5">
      <c r="A63" s="79" t="s">
        <v>1365</v>
      </c>
      <c r="B63" s="20"/>
      <c r="C63" s="31" t="s">
        <v>1005</v>
      </c>
      <c r="D63" s="79" t="s">
        <v>1329</v>
      </c>
      <c r="E63" s="137">
        <v>2.2</v>
      </c>
      <c r="F63" s="99"/>
      <c r="G63" s="93"/>
      <c r="H63" s="93"/>
      <c r="I63" s="97"/>
      <c r="J63" s="101"/>
      <c r="K63" s="94"/>
      <c r="L63" s="142"/>
      <c r="M63" s="123"/>
      <c r="N63" s="143"/>
      <c r="O63" s="143"/>
      <c r="P63" s="96"/>
      <c r="Q63" s="203"/>
    </row>
    <row r="64" spans="1:17" ht="51">
      <c r="A64" s="79" t="s">
        <v>1367</v>
      </c>
      <c r="B64" s="20"/>
      <c r="C64" s="31" t="s">
        <v>970</v>
      </c>
      <c r="D64" s="79" t="s">
        <v>1328</v>
      </c>
      <c r="E64" s="137">
        <v>7.35</v>
      </c>
      <c r="F64" s="99"/>
      <c r="G64" s="93"/>
      <c r="H64" s="93"/>
      <c r="I64" s="97"/>
      <c r="J64" s="101"/>
      <c r="K64" s="94"/>
      <c r="L64" s="142"/>
      <c r="M64" s="123"/>
      <c r="N64" s="143"/>
      <c r="O64" s="143"/>
      <c r="P64" s="96"/>
      <c r="Q64" s="203"/>
    </row>
    <row r="65" spans="1:17" ht="12.75">
      <c r="A65" s="79" t="s">
        <v>1368</v>
      </c>
      <c r="B65" s="20"/>
      <c r="C65" s="31" t="s">
        <v>1251</v>
      </c>
      <c r="D65" s="79" t="s">
        <v>1329</v>
      </c>
      <c r="E65" s="137">
        <v>3.2</v>
      </c>
      <c r="F65" s="99"/>
      <c r="G65" s="93"/>
      <c r="H65" s="93"/>
      <c r="I65" s="97"/>
      <c r="J65" s="101"/>
      <c r="K65" s="94"/>
      <c r="L65" s="142"/>
      <c r="M65" s="123"/>
      <c r="N65" s="143"/>
      <c r="O65" s="143"/>
      <c r="P65" s="96"/>
      <c r="Q65" s="203"/>
    </row>
    <row r="66" spans="1:17" ht="25.5">
      <c r="A66" s="79" t="s">
        <v>1369</v>
      </c>
      <c r="B66" s="20"/>
      <c r="C66" s="31" t="s">
        <v>965</v>
      </c>
      <c r="D66" s="79" t="s">
        <v>1329</v>
      </c>
      <c r="E66" s="137">
        <v>12.1</v>
      </c>
      <c r="F66" s="99"/>
      <c r="G66" s="93"/>
      <c r="H66" s="93"/>
      <c r="I66" s="97"/>
      <c r="J66" s="101"/>
      <c r="K66" s="94"/>
      <c r="L66" s="142"/>
      <c r="M66" s="123"/>
      <c r="N66" s="143"/>
      <c r="O66" s="143"/>
      <c r="P66" s="96"/>
      <c r="Q66" s="203"/>
    </row>
    <row r="67" spans="1:17" ht="25.5">
      <c r="A67" s="79" t="s">
        <v>1370</v>
      </c>
      <c r="B67" s="20"/>
      <c r="C67" s="31" t="s">
        <v>1056</v>
      </c>
      <c r="D67" s="79" t="s">
        <v>1329</v>
      </c>
      <c r="E67" s="137">
        <v>10</v>
      </c>
      <c r="F67" s="99"/>
      <c r="G67" s="93"/>
      <c r="H67" s="93"/>
      <c r="I67" s="97"/>
      <c r="J67" s="101"/>
      <c r="K67" s="94"/>
      <c r="L67" s="142"/>
      <c r="M67" s="123"/>
      <c r="N67" s="143"/>
      <c r="O67" s="143"/>
      <c r="P67" s="96"/>
      <c r="Q67" s="203"/>
    </row>
    <row r="68" spans="1:17" ht="25.5">
      <c r="A68" s="79" t="s">
        <v>1371</v>
      </c>
      <c r="B68" s="20"/>
      <c r="C68" s="226" t="s">
        <v>1253</v>
      </c>
      <c r="D68" s="79" t="s">
        <v>1307</v>
      </c>
      <c r="E68" s="137">
        <v>4</v>
      </c>
      <c r="F68" s="99"/>
      <c r="G68" s="93"/>
      <c r="H68" s="93"/>
      <c r="I68" s="97"/>
      <c r="J68" s="101"/>
      <c r="K68" s="94"/>
      <c r="L68" s="142"/>
      <c r="M68" s="123"/>
      <c r="N68" s="143"/>
      <c r="O68" s="143"/>
      <c r="P68" s="96"/>
      <c r="Q68" s="203"/>
    </row>
    <row r="69" spans="1:17" ht="25.5">
      <c r="A69" s="79" t="s">
        <v>972</v>
      </c>
      <c r="B69" s="20"/>
      <c r="C69" s="226" t="s">
        <v>1254</v>
      </c>
      <c r="D69" s="79" t="s">
        <v>1307</v>
      </c>
      <c r="E69" s="137">
        <v>2</v>
      </c>
      <c r="F69" s="99"/>
      <c r="G69" s="93"/>
      <c r="H69" s="93"/>
      <c r="I69" s="97"/>
      <c r="J69" s="101"/>
      <c r="K69" s="94"/>
      <c r="L69" s="142"/>
      <c r="M69" s="123"/>
      <c r="N69" s="143"/>
      <c r="O69" s="143"/>
      <c r="P69" s="96"/>
      <c r="Q69" s="203"/>
    </row>
    <row r="70" spans="1:17" ht="38.25">
      <c r="A70" s="79" t="s">
        <v>100</v>
      </c>
      <c r="B70" s="20"/>
      <c r="C70" s="31" t="s">
        <v>11</v>
      </c>
      <c r="D70" s="79" t="s">
        <v>1349</v>
      </c>
      <c r="E70" s="137">
        <v>2337.32</v>
      </c>
      <c r="F70" s="99"/>
      <c r="G70" s="93"/>
      <c r="H70" s="93"/>
      <c r="I70" s="97"/>
      <c r="J70" s="101"/>
      <c r="K70" s="94"/>
      <c r="L70" s="142"/>
      <c r="M70" s="123"/>
      <c r="N70" s="143"/>
      <c r="O70" s="143"/>
      <c r="P70" s="96"/>
      <c r="Q70" s="203"/>
    </row>
    <row r="71" spans="1:17" ht="38.25">
      <c r="A71" s="79" t="s">
        <v>101</v>
      </c>
      <c r="B71" s="20"/>
      <c r="C71" s="31" t="s">
        <v>12</v>
      </c>
      <c r="D71" s="79" t="s">
        <v>1349</v>
      </c>
      <c r="E71" s="137">
        <v>77.28</v>
      </c>
      <c r="F71" s="99"/>
      <c r="G71" s="93"/>
      <c r="H71" s="93"/>
      <c r="I71" s="97"/>
      <c r="J71" s="101"/>
      <c r="K71" s="94"/>
      <c r="L71" s="142"/>
      <c r="M71" s="123"/>
      <c r="N71" s="143"/>
      <c r="O71" s="143"/>
      <c r="P71" s="96"/>
      <c r="Q71" s="203"/>
    </row>
    <row r="72" spans="1:17" ht="38.25">
      <c r="A72" s="79" t="s">
        <v>102</v>
      </c>
      <c r="B72" s="20"/>
      <c r="C72" s="31" t="s">
        <v>13</v>
      </c>
      <c r="D72" s="79" t="s">
        <v>1349</v>
      </c>
      <c r="E72" s="137">
        <v>139.2</v>
      </c>
      <c r="F72" s="99"/>
      <c r="G72" s="93"/>
      <c r="H72" s="93"/>
      <c r="I72" s="97"/>
      <c r="J72" s="101"/>
      <c r="K72" s="94"/>
      <c r="L72" s="142"/>
      <c r="M72" s="123"/>
      <c r="N72" s="143"/>
      <c r="O72" s="143"/>
      <c r="P72" s="96"/>
      <c r="Q72" s="203"/>
    </row>
    <row r="73" spans="1:17" ht="25.5">
      <c r="A73" s="79" t="s">
        <v>103</v>
      </c>
      <c r="B73" s="20"/>
      <c r="C73" s="31" t="s">
        <v>1257</v>
      </c>
      <c r="D73" s="79" t="s">
        <v>1349</v>
      </c>
      <c r="E73" s="137">
        <v>190.38</v>
      </c>
      <c r="F73" s="99"/>
      <c r="G73" s="93"/>
      <c r="H73" s="93"/>
      <c r="I73" s="97"/>
      <c r="J73" s="101"/>
      <c r="K73" s="94"/>
      <c r="L73" s="142"/>
      <c r="M73" s="123"/>
      <c r="N73" s="143"/>
      <c r="O73" s="143"/>
      <c r="P73" s="96"/>
      <c r="Q73" s="203"/>
    </row>
    <row r="74" spans="1:17" ht="25.5">
      <c r="A74" s="79" t="s">
        <v>104</v>
      </c>
      <c r="B74" s="20"/>
      <c r="C74" s="226" t="s">
        <v>831</v>
      </c>
      <c r="D74" s="79" t="s">
        <v>1329</v>
      </c>
      <c r="E74" s="137">
        <v>0.06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  <c r="Q74" s="203"/>
    </row>
    <row r="75" spans="1:17" ht="12.75">
      <c r="A75" s="79" t="s">
        <v>973</v>
      </c>
      <c r="B75" s="20"/>
      <c r="C75" s="226" t="s">
        <v>832</v>
      </c>
      <c r="D75" s="79" t="s">
        <v>1349</v>
      </c>
      <c r="E75" s="137">
        <v>7.18</v>
      </c>
      <c r="F75" s="99"/>
      <c r="G75" s="93"/>
      <c r="H75" s="93"/>
      <c r="I75" s="97"/>
      <c r="J75" s="101"/>
      <c r="K75" s="94"/>
      <c r="L75" s="142"/>
      <c r="M75" s="123"/>
      <c r="N75" s="143"/>
      <c r="O75" s="143"/>
      <c r="P75" s="96"/>
      <c r="Q75" s="203"/>
    </row>
    <row r="76" spans="1:17" ht="51">
      <c r="A76" s="79" t="s">
        <v>974</v>
      </c>
      <c r="B76" s="20"/>
      <c r="C76" s="31" t="s">
        <v>1255</v>
      </c>
      <c r="D76" s="79" t="s">
        <v>1328</v>
      </c>
      <c r="E76" s="137">
        <v>727</v>
      </c>
      <c r="F76" s="99"/>
      <c r="G76" s="93"/>
      <c r="H76" s="93"/>
      <c r="I76" s="97"/>
      <c r="J76" s="101"/>
      <c r="K76" s="94"/>
      <c r="L76" s="142"/>
      <c r="M76" s="123"/>
      <c r="N76" s="143"/>
      <c r="O76" s="143"/>
      <c r="P76" s="96"/>
      <c r="Q76" s="203"/>
    </row>
    <row r="77" spans="1:17" ht="63.75">
      <c r="A77" s="79" t="s">
        <v>975</v>
      </c>
      <c r="B77" s="20"/>
      <c r="C77" s="31" t="s">
        <v>1003</v>
      </c>
      <c r="D77" s="79" t="s">
        <v>1328</v>
      </c>
      <c r="E77" s="137">
        <v>63</v>
      </c>
      <c r="F77" s="99"/>
      <c r="G77" s="93"/>
      <c r="H77" s="93"/>
      <c r="I77" s="97"/>
      <c r="J77" s="101"/>
      <c r="K77" s="94"/>
      <c r="L77" s="142"/>
      <c r="M77" s="123"/>
      <c r="N77" s="143"/>
      <c r="O77" s="143"/>
      <c r="P77" s="96"/>
      <c r="Q77" s="203"/>
    </row>
    <row r="78" spans="1:17" ht="63.75">
      <c r="A78" s="79" t="s">
        <v>976</v>
      </c>
      <c r="B78" s="20"/>
      <c r="C78" s="31" t="s">
        <v>762</v>
      </c>
      <c r="D78" s="79" t="s">
        <v>1328</v>
      </c>
      <c r="E78" s="137">
        <v>50</v>
      </c>
      <c r="F78" s="99"/>
      <c r="G78" s="93"/>
      <c r="H78" s="93"/>
      <c r="I78" s="97"/>
      <c r="J78" s="101"/>
      <c r="K78" s="94"/>
      <c r="L78" s="142"/>
      <c r="M78" s="123"/>
      <c r="N78" s="143"/>
      <c r="O78" s="143"/>
      <c r="P78" s="96"/>
      <c r="Q78" s="203"/>
    </row>
    <row r="79" spans="1:17" ht="38.25">
      <c r="A79" s="79" t="s">
        <v>977</v>
      </c>
      <c r="B79" s="20"/>
      <c r="C79" s="31" t="s">
        <v>761</v>
      </c>
      <c r="D79" s="79" t="s">
        <v>1307</v>
      </c>
      <c r="E79" s="137">
        <v>104</v>
      </c>
      <c r="F79" s="99"/>
      <c r="G79" s="93"/>
      <c r="H79" s="93"/>
      <c r="I79" s="97"/>
      <c r="J79" s="101"/>
      <c r="K79" s="94"/>
      <c r="L79" s="142"/>
      <c r="M79" s="123"/>
      <c r="N79" s="143"/>
      <c r="O79" s="143"/>
      <c r="P79" s="96"/>
      <c r="Q79" s="203"/>
    </row>
    <row r="80" spans="1:17" ht="12.75">
      <c r="A80" s="79"/>
      <c r="B80" s="20"/>
      <c r="C80" s="227" t="s">
        <v>99</v>
      </c>
      <c r="D80" s="79"/>
      <c r="E80" s="137"/>
      <c r="F80" s="99"/>
      <c r="G80" s="93"/>
      <c r="H80" s="93"/>
      <c r="I80" s="97"/>
      <c r="J80" s="101"/>
      <c r="K80" s="94"/>
      <c r="L80" s="142"/>
      <c r="M80" s="123"/>
      <c r="N80" s="143"/>
      <c r="O80" s="143"/>
      <c r="P80" s="96"/>
      <c r="Q80" s="203"/>
    </row>
    <row r="81" spans="1:17" ht="25.5">
      <c r="A81" s="79" t="s">
        <v>978</v>
      </c>
      <c r="B81" s="20"/>
      <c r="C81" s="31" t="s">
        <v>1359</v>
      </c>
      <c r="D81" s="79" t="s">
        <v>1328</v>
      </c>
      <c r="E81" s="137">
        <v>329</v>
      </c>
      <c r="F81" s="100"/>
      <c r="G81" s="93"/>
      <c r="H81" s="93"/>
      <c r="I81" s="97"/>
      <c r="J81" s="101"/>
      <c r="K81" s="94"/>
      <c r="L81" s="142"/>
      <c r="M81" s="123"/>
      <c r="N81" s="143"/>
      <c r="O81" s="143"/>
      <c r="P81" s="96"/>
      <c r="Q81" s="203"/>
    </row>
    <row r="82" spans="1:17" ht="12.75">
      <c r="A82" s="79" t="s">
        <v>763</v>
      </c>
      <c r="B82" s="20"/>
      <c r="C82" s="31" t="s">
        <v>1360</v>
      </c>
      <c r="D82" s="79" t="s">
        <v>1328</v>
      </c>
      <c r="E82" s="137">
        <v>4655.2</v>
      </c>
      <c r="F82" s="100"/>
      <c r="G82" s="93"/>
      <c r="H82" s="93"/>
      <c r="I82" s="97"/>
      <c r="J82" s="101"/>
      <c r="K82" s="94"/>
      <c r="L82" s="142"/>
      <c r="M82" s="123"/>
      <c r="N82" s="143"/>
      <c r="O82" s="143"/>
      <c r="P82" s="96"/>
      <c r="Q82" s="203"/>
    </row>
    <row r="83" spans="1:17" ht="38.25">
      <c r="A83" s="79" t="s">
        <v>979</v>
      </c>
      <c r="B83" s="20"/>
      <c r="C83" s="31" t="s">
        <v>1361</v>
      </c>
      <c r="D83" s="79" t="s">
        <v>1328</v>
      </c>
      <c r="E83" s="137">
        <v>4655.2</v>
      </c>
      <c r="F83" s="100"/>
      <c r="G83" s="93"/>
      <c r="H83" s="93"/>
      <c r="I83" s="97"/>
      <c r="J83" s="101"/>
      <c r="K83" s="94"/>
      <c r="L83" s="142"/>
      <c r="M83" s="123"/>
      <c r="N83" s="143"/>
      <c r="O83" s="143"/>
      <c r="P83" s="96"/>
      <c r="Q83" s="203"/>
    </row>
    <row r="84" spans="1:17" ht="38.25">
      <c r="A84" s="79" t="s">
        <v>764</v>
      </c>
      <c r="B84" s="20"/>
      <c r="C84" s="31" t="s">
        <v>959</v>
      </c>
      <c r="D84" s="79" t="s">
        <v>1328</v>
      </c>
      <c r="E84" s="137">
        <v>706.2</v>
      </c>
      <c r="F84" s="100"/>
      <c r="G84" s="93"/>
      <c r="H84" s="93"/>
      <c r="I84" s="97"/>
      <c r="J84" s="101"/>
      <c r="K84" s="94"/>
      <c r="L84" s="142"/>
      <c r="M84" s="123"/>
      <c r="N84" s="143"/>
      <c r="O84" s="143"/>
      <c r="P84" s="96"/>
      <c r="Q84" s="203"/>
    </row>
    <row r="85" spans="1:17" ht="12.75">
      <c r="A85" s="79"/>
      <c r="B85" s="20"/>
      <c r="C85" s="40" t="s">
        <v>1290</v>
      </c>
      <c r="D85" s="79"/>
      <c r="E85" s="137"/>
      <c r="F85" s="100"/>
      <c r="G85" s="93"/>
      <c r="H85" s="93"/>
      <c r="I85" s="97"/>
      <c r="J85" s="101"/>
      <c r="K85" s="94"/>
      <c r="L85" s="179"/>
      <c r="M85" s="180"/>
      <c r="N85" s="98"/>
      <c r="O85" s="98"/>
      <c r="P85" s="98"/>
      <c r="Q85" s="203"/>
    </row>
    <row r="86" spans="1:17" ht="12.75">
      <c r="A86" s="224">
        <v>6</v>
      </c>
      <c r="B86" s="20"/>
      <c r="C86" s="219" t="s">
        <v>1256</v>
      </c>
      <c r="D86" s="79"/>
      <c r="E86" s="137"/>
      <c r="F86" s="100"/>
      <c r="G86" s="93"/>
      <c r="H86" s="93"/>
      <c r="I86" s="97"/>
      <c r="J86" s="101"/>
      <c r="K86" s="94"/>
      <c r="L86" s="142"/>
      <c r="M86" s="123"/>
      <c r="N86" s="143"/>
      <c r="O86" s="143"/>
      <c r="P86" s="96"/>
      <c r="Q86" s="203"/>
    </row>
    <row r="87" spans="1:17" ht="12.75">
      <c r="A87" s="79" t="s">
        <v>1378</v>
      </c>
      <c r="B87" s="20"/>
      <c r="C87" s="31" t="s">
        <v>1186</v>
      </c>
      <c r="D87" s="79" t="s">
        <v>1349</v>
      </c>
      <c r="E87" s="137">
        <v>743.4</v>
      </c>
      <c r="F87" s="100"/>
      <c r="G87" s="93"/>
      <c r="H87" s="93"/>
      <c r="I87" s="97"/>
      <c r="J87" s="101"/>
      <c r="K87" s="94"/>
      <c r="L87" s="142"/>
      <c r="M87" s="123"/>
      <c r="N87" s="143"/>
      <c r="O87" s="143"/>
      <c r="P87" s="96"/>
      <c r="Q87" s="203"/>
    </row>
    <row r="88" spans="1:17" ht="25.5">
      <c r="A88" s="79" t="s">
        <v>1379</v>
      </c>
      <c r="B88" s="20"/>
      <c r="C88" s="226" t="s">
        <v>833</v>
      </c>
      <c r="D88" s="79" t="s">
        <v>1329</v>
      </c>
      <c r="E88" s="137">
        <v>1.53</v>
      </c>
      <c r="F88" s="100"/>
      <c r="G88" s="93"/>
      <c r="H88" s="93"/>
      <c r="I88" s="97"/>
      <c r="J88" s="101"/>
      <c r="K88" s="94"/>
      <c r="L88" s="142"/>
      <c r="M88" s="123"/>
      <c r="N88" s="143"/>
      <c r="O88" s="143"/>
      <c r="P88" s="96"/>
      <c r="Q88" s="203"/>
    </row>
    <row r="89" spans="1:17" ht="12.75">
      <c r="A89" s="79" t="s">
        <v>1380</v>
      </c>
      <c r="B89" s="20"/>
      <c r="C89" s="226" t="s">
        <v>834</v>
      </c>
      <c r="D89" s="79" t="s">
        <v>1349</v>
      </c>
      <c r="E89" s="137">
        <v>149.19</v>
      </c>
      <c r="F89" s="100"/>
      <c r="G89" s="93"/>
      <c r="H89" s="93"/>
      <c r="I89" s="97"/>
      <c r="J89" s="101"/>
      <c r="K89" s="94"/>
      <c r="L89" s="142"/>
      <c r="M89" s="123"/>
      <c r="N89" s="143"/>
      <c r="O89" s="143"/>
      <c r="P89" s="96"/>
      <c r="Q89" s="203"/>
    </row>
    <row r="90" spans="1:17" ht="12.75">
      <c r="A90" s="79" t="s">
        <v>1381</v>
      </c>
      <c r="B90" s="20"/>
      <c r="C90" s="226" t="s">
        <v>98</v>
      </c>
      <c r="D90" s="79" t="s">
        <v>1349</v>
      </c>
      <c r="E90" s="137">
        <v>528.55</v>
      </c>
      <c r="F90" s="100"/>
      <c r="G90" s="93"/>
      <c r="H90" s="93"/>
      <c r="I90" s="97"/>
      <c r="J90" s="101"/>
      <c r="K90" s="94"/>
      <c r="L90" s="142"/>
      <c r="M90" s="123"/>
      <c r="N90" s="143"/>
      <c r="O90" s="143"/>
      <c r="P90" s="96"/>
      <c r="Q90" s="203"/>
    </row>
    <row r="91" spans="1:17" ht="25.5">
      <c r="A91" s="79" t="s">
        <v>1382</v>
      </c>
      <c r="B91" s="20"/>
      <c r="C91" s="226" t="s">
        <v>835</v>
      </c>
      <c r="D91" s="79" t="s">
        <v>1329</v>
      </c>
      <c r="E91" s="137">
        <v>0.12</v>
      </c>
      <c r="F91" s="100"/>
      <c r="G91" s="93"/>
      <c r="H91" s="93"/>
      <c r="I91" s="97"/>
      <c r="J91" s="101"/>
      <c r="K91" s="94"/>
      <c r="L91" s="142"/>
      <c r="M91" s="123"/>
      <c r="N91" s="143"/>
      <c r="O91" s="143"/>
      <c r="P91" s="96"/>
      <c r="Q91" s="203"/>
    </row>
    <row r="92" spans="1:17" ht="12.75">
      <c r="A92" s="79" t="s">
        <v>1383</v>
      </c>
      <c r="B92" s="20"/>
      <c r="C92" s="226" t="s">
        <v>832</v>
      </c>
      <c r="D92" s="79" t="s">
        <v>1349</v>
      </c>
      <c r="E92" s="137">
        <v>14.73</v>
      </c>
      <c r="F92" s="100"/>
      <c r="G92" s="93"/>
      <c r="H92" s="93"/>
      <c r="I92" s="97"/>
      <c r="J92" s="101"/>
      <c r="K92" s="94"/>
      <c r="L92" s="142"/>
      <c r="M92" s="123"/>
      <c r="N92" s="143"/>
      <c r="O92" s="143"/>
      <c r="P92" s="96"/>
      <c r="Q92" s="203"/>
    </row>
    <row r="93" spans="1:17" ht="12.75">
      <c r="A93" s="79"/>
      <c r="B93" s="20"/>
      <c r="C93" s="227" t="s">
        <v>105</v>
      </c>
      <c r="D93" s="79"/>
      <c r="E93" s="137"/>
      <c r="F93" s="99"/>
      <c r="G93" s="93"/>
      <c r="H93" s="93"/>
      <c r="I93" s="97"/>
      <c r="J93" s="101"/>
      <c r="K93" s="94"/>
      <c r="L93" s="142"/>
      <c r="M93" s="123"/>
      <c r="N93" s="143"/>
      <c r="O93" s="143"/>
      <c r="P93" s="96"/>
      <c r="Q93" s="203"/>
    </row>
    <row r="94" spans="1:17" ht="25.5">
      <c r="A94" s="79" t="s">
        <v>1384</v>
      </c>
      <c r="B94" s="20"/>
      <c r="C94" s="34" t="s">
        <v>1366</v>
      </c>
      <c r="D94" s="79" t="s">
        <v>1328</v>
      </c>
      <c r="E94" s="137">
        <v>1210.25</v>
      </c>
      <c r="F94" s="99"/>
      <c r="G94" s="93"/>
      <c r="H94" s="93"/>
      <c r="I94" s="97"/>
      <c r="J94" s="101"/>
      <c r="K94" s="94"/>
      <c r="L94" s="142"/>
      <c r="M94" s="123"/>
      <c r="N94" s="143"/>
      <c r="O94" s="143"/>
      <c r="P94" s="96"/>
      <c r="Q94" s="203"/>
    </row>
    <row r="95" spans="1:17" ht="38.25">
      <c r="A95" s="79" t="s">
        <v>1385</v>
      </c>
      <c r="B95" s="20"/>
      <c r="C95" s="31" t="s">
        <v>1063</v>
      </c>
      <c r="D95" s="125" t="s">
        <v>1328</v>
      </c>
      <c r="E95" s="191">
        <v>157.4</v>
      </c>
      <c r="F95" s="191"/>
      <c r="G95" s="93"/>
      <c r="H95" s="93"/>
      <c r="I95" s="97"/>
      <c r="J95" s="101"/>
      <c r="K95" s="94"/>
      <c r="L95" s="142"/>
      <c r="M95" s="123"/>
      <c r="N95" s="143"/>
      <c r="O95" s="143"/>
      <c r="P95" s="96"/>
      <c r="Q95" s="203"/>
    </row>
    <row r="96" spans="1:17" ht="38.25">
      <c r="A96" s="79" t="s">
        <v>1386</v>
      </c>
      <c r="B96" s="20"/>
      <c r="C96" s="31" t="s">
        <v>1062</v>
      </c>
      <c r="D96" s="79" t="s">
        <v>1328</v>
      </c>
      <c r="E96" s="191">
        <v>109.5</v>
      </c>
      <c r="F96" s="191"/>
      <c r="G96" s="93"/>
      <c r="H96" s="93"/>
      <c r="I96" s="97"/>
      <c r="J96" s="101"/>
      <c r="K96" s="94"/>
      <c r="L96" s="142"/>
      <c r="M96" s="123"/>
      <c r="N96" s="143"/>
      <c r="O96" s="143"/>
      <c r="P96" s="96"/>
      <c r="Q96" s="203"/>
    </row>
    <row r="97" spans="1:17" ht="25.5">
      <c r="A97" s="79" t="s">
        <v>1387</v>
      </c>
      <c r="B97" s="20"/>
      <c r="C97" s="31" t="s">
        <v>1258</v>
      </c>
      <c r="D97" s="79" t="s">
        <v>1328</v>
      </c>
      <c r="E97" s="191">
        <v>1335.62</v>
      </c>
      <c r="F97" s="191"/>
      <c r="G97" s="93"/>
      <c r="H97" s="93"/>
      <c r="I97" s="97"/>
      <c r="J97" s="101"/>
      <c r="K97" s="94"/>
      <c r="L97" s="142"/>
      <c r="M97" s="123"/>
      <c r="N97" s="143"/>
      <c r="O97" s="143"/>
      <c r="P97" s="96"/>
      <c r="Q97" s="203"/>
    </row>
    <row r="98" spans="1:17" ht="38.25">
      <c r="A98" s="79" t="s">
        <v>1388</v>
      </c>
      <c r="B98" s="20"/>
      <c r="C98" s="31" t="s">
        <v>1389</v>
      </c>
      <c r="D98" s="79" t="s">
        <v>1328</v>
      </c>
      <c r="E98" s="191">
        <v>1335.62</v>
      </c>
      <c r="F98" s="191"/>
      <c r="G98" s="93"/>
      <c r="H98" s="93"/>
      <c r="I98" s="97"/>
      <c r="J98" s="101"/>
      <c r="K98" s="94"/>
      <c r="L98" s="142"/>
      <c r="M98" s="123"/>
      <c r="N98" s="143"/>
      <c r="O98" s="143"/>
      <c r="P98" s="96"/>
      <c r="Q98" s="203"/>
    </row>
    <row r="99" spans="1:17" ht="12.75">
      <c r="A99" s="79"/>
      <c r="B99" s="20"/>
      <c r="C99" s="40" t="s">
        <v>1290</v>
      </c>
      <c r="D99" s="79"/>
      <c r="E99" s="191"/>
      <c r="F99" s="191"/>
      <c r="G99" s="93"/>
      <c r="H99" s="93"/>
      <c r="I99" s="97"/>
      <c r="J99" s="101"/>
      <c r="K99" s="94"/>
      <c r="L99" s="179"/>
      <c r="M99" s="180"/>
      <c r="N99" s="98"/>
      <c r="O99" s="98"/>
      <c r="P99" s="98"/>
      <c r="Q99" s="203"/>
    </row>
    <row r="100" spans="1:17" ht="12.75">
      <c r="A100" s="224">
        <v>7</v>
      </c>
      <c r="B100" s="20"/>
      <c r="C100" s="219" t="s">
        <v>1372</v>
      </c>
      <c r="D100" s="79"/>
      <c r="E100" s="137"/>
      <c r="F100" s="99"/>
      <c r="G100" s="93"/>
      <c r="H100" s="93"/>
      <c r="I100" s="97"/>
      <c r="J100" s="101"/>
      <c r="K100" s="94"/>
      <c r="L100" s="142"/>
      <c r="M100" s="123"/>
      <c r="N100" s="143"/>
      <c r="O100" s="143"/>
      <c r="P100" s="96"/>
      <c r="Q100" s="203"/>
    </row>
    <row r="101" spans="1:17" ht="25.5">
      <c r="A101" s="79" t="s">
        <v>1391</v>
      </c>
      <c r="B101" s="20"/>
      <c r="C101" s="31" t="s">
        <v>1006</v>
      </c>
      <c r="D101" s="79" t="s">
        <v>1329</v>
      </c>
      <c r="E101" s="137">
        <v>118</v>
      </c>
      <c r="F101" s="99"/>
      <c r="G101" s="93"/>
      <c r="H101" s="93"/>
      <c r="I101" s="97"/>
      <c r="J101" s="101"/>
      <c r="K101" s="94"/>
      <c r="L101" s="142"/>
      <c r="M101" s="123"/>
      <c r="N101" s="143"/>
      <c r="O101" s="143"/>
      <c r="P101" s="96"/>
      <c r="Q101" s="203"/>
    </row>
    <row r="102" spans="1:17" ht="12.75">
      <c r="A102" s="79" t="s">
        <v>1392</v>
      </c>
      <c r="B102" s="20"/>
      <c r="C102" s="31" t="s">
        <v>1007</v>
      </c>
      <c r="D102" s="79" t="s">
        <v>1329</v>
      </c>
      <c r="E102" s="137">
        <v>79</v>
      </c>
      <c r="F102" s="99"/>
      <c r="G102" s="93"/>
      <c r="H102" s="93"/>
      <c r="I102" s="97"/>
      <c r="J102" s="101"/>
      <c r="K102" s="94"/>
      <c r="L102" s="142"/>
      <c r="M102" s="123"/>
      <c r="N102" s="143"/>
      <c r="O102" s="143"/>
      <c r="P102" s="96"/>
      <c r="Q102" s="203"/>
    </row>
    <row r="103" spans="1:17" ht="12.75">
      <c r="A103" s="79" t="s">
        <v>1393</v>
      </c>
      <c r="B103" s="20"/>
      <c r="C103" s="31" t="s">
        <v>1008</v>
      </c>
      <c r="D103" s="79" t="s">
        <v>1329</v>
      </c>
      <c r="E103" s="137">
        <v>39.5</v>
      </c>
      <c r="F103" s="99"/>
      <c r="G103" s="93"/>
      <c r="H103" s="93"/>
      <c r="I103" s="97"/>
      <c r="J103" s="101"/>
      <c r="K103" s="94"/>
      <c r="L103" s="142"/>
      <c r="M103" s="123"/>
      <c r="N103" s="143"/>
      <c r="O103" s="143"/>
      <c r="P103" s="96"/>
      <c r="Q103" s="203"/>
    </row>
    <row r="104" spans="1:17" ht="25.5">
      <c r="A104" s="79" t="s">
        <v>1394</v>
      </c>
      <c r="B104" s="20"/>
      <c r="C104" s="31" t="s">
        <v>1373</v>
      </c>
      <c r="D104" s="79" t="s">
        <v>1328</v>
      </c>
      <c r="E104" s="137">
        <v>335.4</v>
      </c>
      <c r="F104" s="99"/>
      <c r="G104" s="93"/>
      <c r="H104" s="93"/>
      <c r="I104" s="97"/>
      <c r="J104" s="101"/>
      <c r="K104" s="94"/>
      <c r="L104" s="142"/>
      <c r="M104" s="123"/>
      <c r="N104" s="143"/>
      <c r="O104" s="143"/>
      <c r="P104" s="96"/>
      <c r="Q104" s="203"/>
    </row>
    <row r="105" spans="1:17" ht="25.5">
      <c r="A105" s="79" t="s">
        <v>1276</v>
      </c>
      <c r="B105" s="20"/>
      <c r="C105" s="31" t="s">
        <v>1176</v>
      </c>
      <c r="D105" s="79" t="s">
        <v>1328</v>
      </c>
      <c r="E105" s="137">
        <v>335.4</v>
      </c>
      <c r="F105" s="99"/>
      <c r="G105" s="93"/>
      <c r="H105" s="93"/>
      <c r="I105" s="97"/>
      <c r="J105" s="101"/>
      <c r="K105" s="94"/>
      <c r="L105" s="142"/>
      <c r="M105" s="123"/>
      <c r="N105" s="143"/>
      <c r="O105" s="143"/>
      <c r="P105" s="96"/>
      <c r="Q105" s="203"/>
    </row>
    <row r="106" spans="1:17" ht="38.25">
      <c r="A106" s="79" t="s">
        <v>1277</v>
      </c>
      <c r="B106" s="20"/>
      <c r="C106" s="31" t="s">
        <v>1259</v>
      </c>
      <c r="D106" s="79" t="s">
        <v>1328</v>
      </c>
      <c r="E106" s="137">
        <v>335.4</v>
      </c>
      <c r="F106" s="99"/>
      <c r="G106" s="93"/>
      <c r="H106" s="93"/>
      <c r="I106" s="97"/>
      <c r="J106" s="101"/>
      <c r="K106" s="94"/>
      <c r="L106" s="142"/>
      <c r="M106" s="123"/>
      <c r="N106" s="143"/>
      <c r="O106" s="143"/>
      <c r="P106" s="96"/>
      <c r="Q106" s="203"/>
    </row>
    <row r="107" spans="1:17" ht="25.5">
      <c r="A107" s="79" t="s">
        <v>1278</v>
      </c>
      <c r="B107" s="20"/>
      <c r="C107" s="31" t="s">
        <v>1261</v>
      </c>
      <c r="D107" s="79" t="s">
        <v>1328</v>
      </c>
      <c r="E107" s="137">
        <v>1101.85</v>
      </c>
      <c r="F107" s="99"/>
      <c r="G107" s="93"/>
      <c r="H107" s="93"/>
      <c r="I107" s="97"/>
      <c r="J107" s="101"/>
      <c r="K107" s="94"/>
      <c r="L107" s="142"/>
      <c r="M107" s="123"/>
      <c r="N107" s="143"/>
      <c r="O107" s="143"/>
      <c r="P107" s="96"/>
      <c r="Q107" s="203"/>
    </row>
    <row r="108" spans="1:17" ht="25.5">
      <c r="A108" s="79" t="s">
        <v>980</v>
      </c>
      <c r="B108" s="20"/>
      <c r="C108" s="31" t="s">
        <v>1009</v>
      </c>
      <c r="D108" s="79" t="s">
        <v>1328</v>
      </c>
      <c r="E108" s="137">
        <f>549.3+552.55</f>
        <v>1101.85</v>
      </c>
      <c r="F108" s="99"/>
      <c r="G108" s="93"/>
      <c r="H108" s="93"/>
      <c r="I108" s="97"/>
      <c r="J108" s="101"/>
      <c r="K108" s="94"/>
      <c r="L108" s="142"/>
      <c r="M108" s="123"/>
      <c r="N108" s="143"/>
      <c r="O108" s="143"/>
      <c r="P108" s="96"/>
      <c r="Q108" s="203"/>
    </row>
    <row r="109" spans="1:17" ht="38.25">
      <c r="A109" s="79" t="s">
        <v>981</v>
      </c>
      <c r="B109" s="20"/>
      <c r="C109" s="31" t="s">
        <v>1260</v>
      </c>
      <c r="D109" s="79" t="s">
        <v>1328</v>
      </c>
      <c r="E109" s="137">
        <v>1118.55</v>
      </c>
      <c r="F109" s="99"/>
      <c r="G109" s="93"/>
      <c r="H109" s="93"/>
      <c r="I109" s="97"/>
      <c r="J109" s="101"/>
      <c r="K109" s="94"/>
      <c r="L109" s="142"/>
      <c r="M109" s="123"/>
      <c r="N109" s="143"/>
      <c r="O109" s="143"/>
      <c r="P109" s="96"/>
      <c r="Q109" s="203"/>
    </row>
    <row r="110" spans="1:17" ht="38.25">
      <c r="A110" s="79" t="s">
        <v>982</v>
      </c>
      <c r="B110" s="20"/>
      <c r="C110" s="31" t="s">
        <v>1264</v>
      </c>
      <c r="D110" s="79" t="s">
        <v>1328</v>
      </c>
      <c r="E110" s="137">
        <v>1712.02</v>
      </c>
      <c r="F110" s="99"/>
      <c r="G110" s="93"/>
      <c r="H110" s="93"/>
      <c r="I110" s="97"/>
      <c r="J110" s="101"/>
      <c r="K110" s="94"/>
      <c r="L110" s="142"/>
      <c r="M110" s="123"/>
      <c r="N110" s="143"/>
      <c r="O110" s="143"/>
      <c r="P110" s="96"/>
      <c r="Q110" s="203"/>
    </row>
    <row r="111" spans="1:17" ht="12.75">
      <c r="A111" s="79" t="s">
        <v>983</v>
      </c>
      <c r="B111" s="20"/>
      <c r="C111" s="31" t="s">
        <v>1376</v>
      </c>
      <c r="D111" s="79" t="s">
        <v>1328</v>
      </c>
      <c r="E111" s="137">
        <v>281.2</v>
      </c>
      <c r="F111" s="99"/>
      <c r="G111" s="93"/>
      <c r="H111" s="93"/>
      <c r="I111" s="97"/>
      <c r="J111" s="101"/>
      <c r="K111" s="94"/>
      <c r="L111" s="142"/>
      <c r="M111" s="123"/>
      <c r="N111" s="143"/>
      <c r="O111" s="143"/>
      <c r="P111" s="96"/>
      <c r="Q111" s="203"/>
    </row>
    <row r="112" spans="1:17" ht="12.75">
      <c r="A112" s="79"/>
      <c r="B112" s="20"/>
      <c r="C112" s="227" t="s">
        <v>106</v>
      </c>
      <c r="D112" s="79"/>
      <c r="E112" s="137"/>
      <c r="F112" s="99"/>
      <c r="G112" s="93"/>
      <c r="H112" s="93"/>
      <c r="I112" s="97"/>
      <c r="J112" s="101"/>
      <c r="K112" s="94"/>
      <c r="L112" s="142"/>
      <c r="M112" s="123"/>
      <c r="N112" s="143"/>
      <c r="O112" s="143"/>
      <c r="P112" s="96"/>
      <c r="Q112" s="203"/>
    </row>
    <row r="113" spans="1:17" ht="116.25">
      <c r="A113" s="79" t="s">
        <v>984</v>
      </c>
      <c r="B113" s="20"/>
      <c r="C113" s="31" t="s">
        <v>1010</v>
      </c>
      <c r="D113" s="79" t="s">
        <v>1328</v>
      </c>
      <c r="E113" s="137">
        <v>1226.02</v>
      </c>
      <c r="F113" s="137"/>
      <c r="G113" s="93"/>
      <c r="H113" s="93"/>
      <c r="I113" s="97"/>
      <c r="J113" s="101"/>
      <c r="K113" s="94"/>
      <c r="L113" s="142"/>
      <c r="M113" s="123"/>
      <c r="N113" s="143"/>
      <c r="O113" s="143"/>
      <c r="P113" s="96"/>
      <c r="Q113" s="203"/>
    </row>
    <row r="114" spans="1:17" ht="12.75">
      <c r="A114" s="79" t="s">
        <v>985</v>
      </c>
      <c r="B114" s="20"/>
      <c r="C114" s="31" t="s">
        <v>1377</v>
      </c>
      <c r="D114" s="79" t="s">
        <v>1374</v>
      </c>
      <c r="E114" s="137">
        <v>1394.2</v>
      </c>
      <c r="F114" s="99"/>
      <c r="G114" s="93"/>
      <c r="H114" s="93"/>
      <c r="I114" s="97"/>
      <c r="J114" s="101"/>
      <c r="K114" s="94"/>
      <c r="L114" s="142"/>
      <c r="M114" s="123"/>
      <c r="N114" s="143"/>
      <c r="O114" s="143"/>
      <c r="P114" s="96"/>
      <c r="Q114" s="203"/>
    </row>
    <row r="115" spans="1:17" ht="25.5">
      <c r="A115" s="79" t="s">
        <v>986</v>
      </c>
      <c r="B115" s="20"/>
      <c r="C115" s="31" t="s">
        <v>1012</v>
      </c>
      <c r="D115" s="79" t="s">
        <v>1328</v>
      </c>
      <c r="E115" s="137">
        <v>313.4</v>
      </c>
      <c r="F115" s="99"/>
      <c r="G115" s="93"/>
      <c r="H115" s="93"/>
      <c r="I115" s="97"/>
      <c r="J115" s="101"/>
      <c r="K115" s="94"/>
      <c r="L115" s="142"/>
      <c r="M115" s="123"/>
      <c r="N115" s="143"/>
      <c r="O115" s="143"/>
      <c r="P115" s="96"/>
      <c r="Q115" s="203"/>
    </row>
    <row r="116" spans="1:17" ht="12.75">
      <c r="A116" s="79"/>
      <c r="B116" s="20"/>
      <c r="C116" s="31" t="s">
        <v>1011</v>
      </c>
      <c r="D116" s="79" t="s">
        <v>1374</v>
      </c>
      <c r="E116" s="137">
        <v>468.7</v>
      </c>
      <c r="F116" s="99"/>
      <c r="G116" s="93"/>
      <c r="H116" s="93"/>
      <c r="I116" s="97"/>
      <c r="J116" s="101"/>
      <c r="K116" s="94"/>
      <c r="L116" s="142"/>
      <c r="M116" s="123"/>
      <c r="N116" s="143"/>
      <c r="O116" s="143"/>
      <c r="P116" s="96"/>
      <c r="Q116" s="203"/>
    </row>
    <row r="117" spans="1:17" ht="38.25">
      <c r="A117" s="79" t="s">
        <v>987</v>
      </c>
      <c r="B117" s="20"/>
      <c r="C117" s="31" t="s">
        <v>40</v>
      </c>
      <c r="D117" s="79" t="s">
        <v>1328</v>
      </c>
      <c r="E117" s="137">
        <v>101.2</v>
      </c>
      <c r="F117" s="99"/>
      <c r="G117" s="93"/>
      <c r="H117" s="93"/>
      <c r="I117" s="97"/>
      <c r="J117" s="101"/>
      <c r="K117" s="94"/>
      <c r="L117" s="142"/>
      <c r="M117" s="123"/>
      <c r="N117" s="143"/>
      <c r="O117" s="143"/>
      <c r="P117" s="96"/>
      <c r="Q117" s="203"/>
    </row>
    <row r="118" spans="1:17" ht="12.75">
      <c r="A118" s="79"/>
      <c r="B118" s="20"/>
      <c r="C118" s="40" t="s">
        <v>1290</v>
      </c>
      <c r="D118" s="79"/>
      <c r="E118" s="137"/>
      <c r="F118" s="99"/>
      <c r="G118" s="93"/>
      <c r="H118" s="93"/>
      <c r="I118" s="97"/>
      <c r="J118" s="101"/>
      <c r="K118" s="94"/>
      <c r="L118" s="179"/>
      <c r="M118" s="180"/>
      <c r="N118" s="98"/>
      <c r="O118" s="98"/>
      <c r="P118" s="98"/>
      <c r="Q118" s="203"/>
    </row>
    <row r="119" spans="1:17" ht="12.75">
      <c r="A119" s="224">
        <v>8</v>
      </c>
      <c r="B119" s="20"/>
      <c r="C119" s="219" t="s">
        <v>1390</v>
      </c>
      <c r="D119" s="79"/>
      <c r="E119" s="137"/>
      <c r="F119" s="99"/>
      <c r="G119" s="93"/>
      <c r="H119" s="93"/>
      <c r="I119" s="97"/>
      <c r="J119" s="101"/>
      <c r="K119" s="94"/>
      <c r="L119" s="142"/>
      <c r="M119" s="123"/>
      <c r="N119" s="143"/>
      <c r="O119" s="143"/>
      <c r="P119" s="96"/>
      <c r="Q119" s="203"/>
    </row>
    <row r="120" spans="1:17" ht="12.75">
      <c r="A120" s="79" t="s">
        <v>1404</v>
      </c>
      <c r="B120" s="20"/>
      <c r="C120" s="31" t="s">
        <v>1263</v>
      </c>
      <c r="D120" s="79" t="s">
        <v>1328</v>
      </c>
      <c r="E120" s="137">
        <v>9.6</v>
      </c>
      <c r="F120" s="99"/>
      <c r="G120" s="93"/>
      <c r="H120" s="93"/>
      <c r="I120" s="97"/>
      <c r="J120" s="101"/>
      <c r="K120" s="94"/>
      <c r="L120" s="142"/>
      <c r="M120" s="123"/>
      <c r="N120" s="143"/>
      <c r="O120" s="143"/>
      <c r="P120" s="96"/>
      <c r="Q120" s="203"/>
    </row>
    <row r="121" spans="1:17" ht="25.5">
      <c r="A121" s="79" t="s">
        <v>1216</v>
      </c>
      <c r="B121" s="20"/>
      <c r="C121" s="31" t="s">
        <v>1262</v>
      </c>
      <c r="D121" s="79" t="s">
        <v>1328</v>
      </c>
      <c r="E121" s="137">
        <v>2.52</v>
      </c>
      <c r="F121" s="99"/>
      <c r="G121" s="93"/>
      <c r="H121" s="93"/>
      <c r="I121" s="97"/>
      <c r="J121" s="101"/>
      <c r="K121" s="94"/>
      <c r="L121" s="142"/>
      <c r="M121" s="123"/>
      <c r="N121" s="143"/>
      <c r="O121" s="143"/>
      <c r="P121" s="96"/>
      <c r="Q121" s="203"/>
    </row>
    <row r="122" spans="1:17" ht="12.75">
      <c r="A122" s="79" t="s">
        <v>1217</v>
      </c>
      <c r="B122" s="20"/>
      <c r="C122" s="296" t="s">
        <v>1597</v>
      </c>
      <c r="D122" s="79" t="s">
        <v>1328</v>
      </c>
      <c r="E122" s="137">
        <v>55.65</v>
      </c>
      <c r="F122" s="99"/>
      <c r="G122" s="93"/>
      <c r="H122" s="93"/>
      <c r="I122" s="97"/>
      <c r="J122" s="101"/>
      <c r="K122" s="94"/>
      <c r="L122" s="142"/>
      <c r="M122" s="123"/>
      <c r="N122" s="143"/>
      <c r="O122" s="143"/>
      <c r="P122" s="96"/>
      <c r="Q122" s="203"/>
    </row>
    <row r="123" spans="1:17" ht="25.5">
      <c r="A123" s="79" t="s">
        <v>1218</v>
      </c>
      <c r="B123" s="20"/>
      <c r="C123" s="296" t="s">
        <v>1596</v>
      </c>
      <c r="D123" s="79" t="s">
        <v>1328</v>
      </c>
      <c r="E123" s="137">
        <v>7.2</v>
      </c>
      <c r="F123" s="99"/>
      <c r="G123" s="93"/>
      <c r="H123" s="93"/>
      <c r="I123" s="97"/>
      <c r="J123" s="101"/>
      <c r="K123" s="94"/>
      <c r="L123" s="142"/>
      <c r="M123" s="123"/>
      <c r="N123" s="143"/>
      <c r="O123" s="143"/>
      <c r="P123" s="96"/>
      <c r="Q123" s="203"/>
    </row>
    <row r="124" spans="1:17" ht="38.25">
      <c r="A124" s="79" t="s">
        <v>1219</v>
      </c>
      <c r="B124" s="20"/>
      <c r="C124" s="296" t="s">
        <v>953</v>
      </c>
      <c r="D124" s="79" t="s">
        <v>1328</v>
      </c>
      <c r="E124" s="137">
        <v>6.93</v>
      </c>
      <c r="F124" s="99"/>
      <c r="G124" s="93"/>
      <c r="H124" s="93"/>
      <c r="I124" s="97"/>
      <c r="J124" s="101"/>
      <c r="K124" s="94"/>
      <c r="L124" s="142"/>
      <c r="M124" s="123"/>
      <c r="N124" s="143"/>
      <c r="O124" s="143"/>
      <c r="P124" s="96"/>
      <c r="Q124" s="203"/>
    </row>
    <row r="125" spans="1:17" ht="38.25">
      <c r="A125" s="79" t="s">
        <v>1220</v>
      </c>
      <c r="B125" s="20"/>
      <c r="C125" s="296" t="s">
        <v>954</v>
      </c>
      <c r="D125" s="79" t="s">
        <v>1328</v>
      </c>
      <c r="E125" s="137">
        <v>5.28</v>
      </c>
      <c r="F125" s="99"/>
      <c r="G125" s="93"/>
      <c r="H125" s="93"/>
      <c r="I125" s="97"/>
      <c r="J125" s="101"/>
      <c r="K125" s="94"/>
      <c r="L125" s="142"/>
      <c r="M125" s="123"/>
      <c r="N125" s="143"/>
      <c r="O125" s="143"/>
      <c r="P125" s="96"/>
      <c r="Q125" s="203"/>
    </row>
    <row r="126" spans="1:17" ht="51">
      <c r="A126" s="79" t="s">
        <v>1221</v>
      </c>
      <c r="B126" s="20"/>
      <c r="C126" s="296" t="s">
        <v>955</v>
      </c>
      <c r="D126" s="79" t="s">
        <v>1328</v>
      </c>
      <c r="E126" s="137">
        <v>94.92</v>
      </c>
      <c r="F126" s="99"/>
      <c r="G126" s="93"/>
      <c r="H126" s="93"/>
      <c r="I126" s="97"/>
      <c r="J126" s="101"/>
      <c r="K126" s="94"/>
      <c r="L126" s="142"/>
      <c r="M126" s="123"/>
      <c r="N126" s="143"/>
      <c r="O126" s="143"/>
      <c r="P126" s="96"/>
      <c r="Q126" s="203"/>
    </row>
    <row r="127" spans="1:17" ht="63.75">
      <c r="A127" s="79" t="s">
        <v>760</v>
      </c>
      <c r="B127" s="20"/>
      <c r="C127" s="296" t="s">
        <v>956</v>
      </c>
      <c r="D127" s="79" t="s">
        <v>1328</v>
      </c>
      <c r="E127" s="137">
        <v>8.97</v>
      </c>
      <c r="F127" s="99"/>
      <c r="G127" s="93"/>
      <c r="H127" s="93"/>
      <c r="I127" s="97"/>
      <c r="J127" s="101"/>
      <c r="K127" s="94"/>
      <c r="L127" s="142"/>
      <c r="M127" s="123"/>
      <c r="N127" s="143"/>
      <c r="O127" s="143"/>
      <c r="P127" s="96"/>
      <c r="Q127" s="203"/>
    </row>
    <row r="128" spans="1:17" ht="51">
      <c r="A128" s="79" t="s">
        <v>36</v>
      </c>
      <c r="B128" s="20"/>
      <c r="C128" s="296" t="s">
        <v>1607</v>
      </c>
      <c r="D128" s="79" t="s">
        <v>1328</v>
      </c>
      <c r="E128" s="137">
        <v>35.49</v>
      </c>
      <c r="F128" s="99"/>
      <c r="G128" s="93"/>
      <c r="H128" s="93"/>
      <c r="I128" s="97"/>
      <c r="J128" s="101"/>
      <c r="K128" s="94"/>
      <c r="L128" s="142"/>
      <c r="M128" s="123"/>
      <c r="N128" s="143"/>
      <c r="O128" s="143"/>
      <c r="P128" s="96"/>
      <c r="Q128" s="203"/>
    </row>
    <row r="129" spans="1:17" s="230" customFormat="1" ht="63.75">
      <c r="A129" s="79" t="s">
        <v>957</v>
      </c>
      <c r="B129" s="228"/>
      <c r="C129" s="296" t="s">
        <v>1608</v>
      </c>
      <c r="D129" s="79" t="s">
        <v>1328</v>
      </c>
      <c r="E129" s="137">
        <v>34.32</v>
      </c>
      <c r="F129" s="99"/>
      <c r="G129" s="93"/>
      <c r="H129" s="93"/>
      <c r="I129" s="97"/>
      <c r="J129" s="101"/>
      <c r="K129" s="94"/>
      <c r="L129" s="142"/>
      <c r="M129" s="123"/>
      <c r="N129" s="143"/>
      <c r="O129" s="143"/>
      <c r="P129" s="96"/>
      <c r="Q129" s="229"/>
    </row>
    <row r="130" spans="1:17" s="230" customFormat="1" ht="38.25">
      <c r="A130" s="79" t="s">
        <v>958</v>
      </c>
      <c r="B130" s="228"/>
      <c r="C130" s="296" t="s">
        <v>1599</v>
      </c>
      <c r="D130" s="79" t="s">
        <v>1328</v>
      </c>
      <c r="E130" s="137">
        <v>18.6</v>
      </c>
      <c r="F130" s="99"/>
      <c r="G130" s="93"/>
      <c r="H130" s="93"/>
      <c r="I130" s="97"/>
      <c r="J130" s="101"/>
      <c r="K130" s="94"/>
      <c r="L130" s="142"/>
      <c r="M130" s="123"/>
      <c r="N130" s="143"/>
      <c r="O130" s="143"/>
      <c r="P130" s="96"/>
      <c r="Q130" s="229"/>
    </row>
    <row r="131" spans="1:17" s="230" customFormat="1" ht="41.25">
      <c r="A131" s="79" t="s">
        <v>1598</v>
      </c>
      <c r="B131" s="228"/>
      <c r="C131" s="296" t="s">
        <v>1600</v>
      </c>
      <c r="D131" s="79" t="s">
        <v>1601</v>
      </c>
      <c r="E131" s="137">
        <v>68</v>
      </c>
      <c r="F131" s="99"/>
      <c r="G131" s="93"/>
      <c r="H131" s="93"/>
      <c r="I131" s="97"/>
      <c r="J131" s="101"/>
      <c r="K131" s="94"/>
      <c r="L131" s="142"/>
      <c r="M131" s="123"/>
      <c r="N131" s="143"/>
      <c r="O131" s="143"/>
      <c r="P131" s="96"/>
      <c r="Q131" s="229"/>
    </row>
    <row r="132" spans="1:17" s="230" customFormat="1" ht="38.25">
      <c r="A132" s="79" t="s">
        <v>1605</v>
      </c>
      <c r="B132" s="228"/>
      <c r="C132" s="296" t="s">
        <v>1602</v>
      </c>
      <c r="D132" s="79" t="s">
        <v>1601</v>
      </c>
      <c r="E132" s="137">
        <v>68</v>
      </c>
      <c r="F132" s="99"/>
      <c r="G132" s="93"/>
      <c r="H132" s="93"/>
      <c r="I132" s="97"/>
      <c r="J132" s="101"/>
      <c r="K132" s="94"/>
      <c r="L132" s="142"/>
      <c r="M132" s="123"/>
      <c r="N132" s="143"/>
      <c r="O132" s="143"/>
      <c r="P132" s="96"/>
      <c r="Q132" s="229"/>
    </row>
    <row r="133" spans="1:17" s="230" customFormat="1" ht="38.25">
      <c r="A133" s="79" t="s">
        <v>1606</v>
      </c>
      <c r="B133" s="228"/>
      <c r="C133" s="297" t="s">
        <v>1603</v>
      </c>
      <c r="D133" s="79" t="s">
        <v>1604</v>
      </c>
      <c r="E133" s="137">
        <v>103</v>
      </c>
      <c r="F133" s="99"/>
      <c r="G133" s="93"/>
      <c r="H133" s="97"/>
      <c r="I133" s="97"/>
      <c r="J133" s="101"/>
      <c r="K133" s="94"/>
      <c r="L133" s="142"/>
      <c r="M133" s="123"/>
      <c r="N133" s="143"/>
      <c r="O133" s="143"/>
      <c r="P133" s="96"/>
      <c r="Q133" s="229"/>
    </row>
    <row r="134" spans="1:17" ht="12.75">
      <c r="A134" s="79"/>
      <c r="B134" s="20"/>
      <c r="C134" s="40" t="s">
        <v>1290</v>
      </c>
      <c r="D134" s="79"/>
      <c r="E134" s="137"/>
      <c r="F134" s="99"/>
      <c r="G134" s="93"/>
      <c r="H134" s="93"/>
      <c r="I134" s="97"/>
      <c r="J134" s="101"/>
      <c r="K134" s="94"/>
      <c r="L134" s="179"/>
      <c r="M134" s="180"/>
      <c r="N134" s="98"/>
      <c r="O134" s="98"/>
      <c r="P134" s="98"/>
      <c r="Q134" s="203"/>
    </row>
    <row r="135" spans="1:17" ht="12.75">
      <c r="A135" s="224">
        <v>9</v>
      </c>
      <c r="B135" s="20"/>
      <c r="C135" s="183" t="s">
        <v>1274</v>
      </c>
      <c r="D135" s="79"/>
      <c r="E135" s="137"/>
      <c r="F135" s="99"/>
      <c r="G135" s="93"/>
      <c r="H135" s="93"/>
      <c r="I135" s="97"/>
      <c r="J135" s="101"/>
      <c r="K135" s="94"/>
      <c r="L135" s="142"/>
      <c r="M135" s="123"/>
      <c r="N135" s="143"/>
      <c r="O135" s="143"/>
      <c r="P135" s="96"/>
      <c r="Q135" s="203"/>
    </row>
    <row r="136" spans="1:17" ht="25.5">
      <c r="A136" s="79" t="s">
        <v>1275</v>
      </c>
      <c r="B136" s="20"/>
      <c r="C136" s="41" t="s">
        <v>1215</v>
      </c>
      <c r="D136" s="79" t="s">
        <v>1307</v>
      </c>
      <c r="E136" s="137">
        <v>4</v>
      </c>
      <c r="F136" s="99"/>
      <c r="G136" s="93"/>
      <c r="H136" s="93"/>
      <c r="I136" s="97"/>
      <c r="J136" s="101"/>
      <c r="K136" s="94"/>
      <c r="L136" s="142"/>
      <c r="M136" s="123"/>
      <c r="N136" s="143"/>
      <c r="O136" s="143"/>
      <c r="P136" s="96"/>
      <c r="Q136" s="203"/>
    </row>
    <row r="137" spans="1:17" ht="38.25">
      <c r="A137" s="79" t="s">
        <v>1232</v>
      </c>
      <c r="B137" s="20"/>
      <c r="C137" s="41" t="s">
        <v>1184</v>
      </c>
      <c r="D137" s="79" t="s">
        <v>1328</v>
      </c>
      <c r="E137" s="137">
        <v>100.2</v>
      </c>
      <c r="F137" s="99"/>
      <c r="G137" s="93"/>
      <c r="H137" s="93"/>
      <c r="I137" s="97"/>
      <c r="J137" s="101"/>
      <c r="K137" s="94"/>
      <c r="L137" s="142"/>
      <c r="M137" s="123"/>
      <c r="N137" s="143"/>
      <c r="O137" s="143"/>
      <c r="P137" s="96"/>
      <c r="Q137" s="203"/>
    </row>
    <row r="138" spans="1:17" ht="25.5">
      <c r="A138" s="79" t="s">
        <v>1233</v>
      </c>
      <c r="B138" s="20"/>
      <c r="C138" s="41" t="s">
        <v>1226</v>
      </c>
      <c r="D138" s="79" t="s">
        <v>1329</v>
      </c>
      <c r="E138" s="137">
        <v>1.92</v>
      </c>
      <c r="F138" s="99"/>
      <c r="G138" s="93"/>
      <c r="H138" s="93"/>
      <c r="I138" s="97"/>
      <c r="J138" s="101"/>
      <c r="K138" s="94"/>
      <c r="L138" s="142"/>
      <c r="M138" s="123"/>
      <c r="N138" s="143"/>
      <c r="O138" s="143"/>
      <c r="P138" s="96"/>
      <c r="Q138" s="203"/>
    </row>
    <row r="139" spans="1:17" ht="12.75">
      <c r="A139" s="79" t="s">
        <v>1234</v>
      </c>
      <c r="B139" s="20"/>
      <c r="C139" s="41" t="s">
        <v>1227</v>
      </c>
      <c r="D139" s="79" t="s">
        <v>1329</v>
      </c>
      <c r="E139" s="137">
        <v>2.63</v>
      </c>
      <c r="F139" s="99"/>
      <c r="G139" s="93"/>
      <c r="H139" s="93"/>
      <c r="I139" s="97"/>
      <c r="J139" s="101"/>
      <c r="K139" s="94"/>
      <c r="L139" s="142"/>
      <c r="M139" s="123"/>
      <c r="N139" s="143"/>
      <c r="O139" s="143"/>
      <c r="P139" s="96"/>
      <c r="Q139" s="203"/>
    </row>
    <row r="140" spans="1:17" ht="12.75">
      <c r="A140" s="79" t="s">
        <v>1235</v>
      </c>
      <c r="B140" s="20"/>
      <c r="C140" s="41" t="s">
        <v>1229</v>
      </c>
      <c r="D140" s="79" t="s">
        <v>1307</v>
      </c>
      <c r="E140" s="137">
        <v>2</v>
      </c>
      <c r="F140" s="99"/>
      <c r="G140" s="93"/>
      <c r="H140" s="93"/>
      <c r="I140" s="97"/>
      <c r="J140" s="101"/>
      <c r="K140" s="94"/>
      <c r="L140" s="142"/>
      <c r="M140" s="123"/>
      <c r="N140" s="143"/>
      <c r="O140" s="143"/>
      <c r="P140" s="96"/>
      <c r="Q140" s="203"/>
    </row>
    <row r="141" spans="1:17" ht="38.25">
      <c r="A141" s="79" t="s">
        <v>1236</v>
      </c>
      <c r="B141" s="20"/>
      <c r="C141" s="41" t="s">
        <v>836</v>
      </c>
      <c r="D141" s="79" t="s">
        <v>1329</v>
      </c>
      <c r="E141" s="137">
        <v>0.96</v>
      </c>
      <c r="F141" s="99"/>
      <c r="G141" s="93"/>
      <c r="H141" s="93"/>
      <c r="I141" s="97"/>
      <c r="J141" s="101"/>
      <c r="K141" s="94"/>
      <c r="L141" s="142"/>
      <c r="M141" s="123"/>
      <c r="N141" s="143"/>
      <c r="O141" s="143"/>
      <c r="P141" s="96"/>
      <c r="Q141" s="203"/>
    </row>
    <row r="142" spans="1:17" ht="38.25">
      <c r="A142" s="79" t="s">
        <v>1237</v>
      </c>
      <c r="B142" s="20"/>
      <c r="C142" s="41" t="s">
        <v>1064</v>
      </c>
      <c r="D142" s="79" t="s">
        <v>1349</v>
      </c>
      <c r="E142" s="137">
        <v>203.04</v>
      </c>
      <c r="F142" s="99"/>
      <c r="G142" s="93"/>
      <c r="H142" s="93"/>
      <c r="I142" s="97"/>
      <c r="J142" s="101"/>
      <c r="K142" s="94"/>
      <c r="L142" s="142"/>
      <c r="M142" s="123"/>
      <c r="N142" s="143"/>
      <c r="O142" s="143"/>
      <c r="P142" s="96"/>
      <c r="Q142" s="203"/>
    </row>
    <row r="143" spans="1:17" ht="25.5">
      <c r="A143" s="79" t="s">
        <v>1238</v>
      </c>
      <c r="B143" s="20"/>
      <c r="C143" s="41" t="s">
        <v>1228</v>
      </c>
      <c r="D143" s="79" t="s">
        <v>1329</v>
      </c>
      <c r="E143" s="137">
        <v>2.88</v>
      </c>
      <c r="F143" s="99"/>
      <c r="G143" s="93"/>
      <c r="H143" s="93"/>
      <c r="I143" s="97"/>
      <c r="J143" s="101"/>
      <c r="K143" s="94"/>
      <c r="L143" s="142"/>
      <c r="M143" s="123"/>
      <c r="N143" s="143"/>
      <c r="O143" s="143"/>
      <c r="P143" s="96"/>
      <c r="Q143" s="203"/>
    </row>
    <row r="144" spans="1:17" ht="25.5">
      <c r="A144" s="79" t="s">
        <v>1239</v>
      </c>
      <c r="B144" s="20"/>
      <c r="C144" s="41" t="s">
        <v>1185</v>
      </c>
      <c r="D144" s="79" t="s">
        <v>1328</v>
      </c>
      <c r="E144" s="137">
        <v>100.2</v>
      </c>
      <c r="F144" s="99"/>
      <c r="G144" s="93"/>
      <c r="H144" s="93"/>
      <c r="I144" s="97"/>
      <c r="J144" s="101"/>
      <c r="K144" s="94"/>
      <c r="L144" s="142"/>
      <c r="M144" s="123"/>
      <c r="N144" s="143"/>
      <c r="O144" s="143"/>
      <c r="P144" s="96"/>
      <c r="Q144" s="203"/>
    </row>
    <row r="145" spans="1:17" ht="25.5">
      <c r="A145" s="79" t="s">
        <v>988</v>
      </c>
      <c r="B145" s="20"/>
      <c r="C145" s="41" t="s">
        <v>1246</v>
      </c>
      <c r="D145" s="79" t="s">
        <v>1307</v>
      </c>
      <c r="E145" s="137">
        <v>4</v>
      </c>
      <c r="F145" s="99"/>
      <c r="G145" s="93"/>
      <c r="H145" s="93"/>
      <c r="I145" s="97"/>
      <c r="J145" s="101"/>
      <c r="K145" s="94"/>
      <c r="L145" s="142"/>
      <c r="M145" s="123"/>
      <c r="N145" s="143"/>
      <c r="O145" s="143"/>
      <c r="P145" s="96"/>
      <c r="Q145" s="203"/>
    </row>
    <row r="146" spans="1:17" ht="38.25">
      <c r="A146" s="79" t="s">
        <v>989</v>
      </c>
      <c r="B146" s="20"/>
      <c r="C146" s="41" t="s">
        <v>1224</v>
      </c>
      <c r="D146" s="79" t="s">
        <v>1307</v>
      </c>
      <c r="E146" s="137">
        <v>2</v>
      </c>
      <c r="F146" s="99"/>
      <c r="G146" s="93"/>
      <c r="H146" s="93"/>
      <c r="I146" s="97"/>
      <c r="J146" s="101"/>
      <c r="K146" s="94"/>
      <c r="L146" s="142"/>
      <c r="M146" s="123"/>
      <c r="N146" s="143"/>
      <c r="O146" s="143"/>
      <c r="P146" s="96"/>
      <c r="Q146" s="203"/>
    </row>
    <row r="147" spans="1:17" ht="12.75">
      <c r="A147" s="79" t="s">
        <v>990</v>
      </c>
      <c r="B147" s="20"/>
      <c r="C147" s="41" t="s">
        <v>1230</v>
      </c>
      <c r="D147" s="79" t="s">
        <v>1328</v>
      </c>
      <c r="E147" s="137">
        <v>140</v>
      </c>
      <c r="F147" s="99"/>
      <c r="G147" s="93"/>
      <c r="H147" s="93"/>
      <c r="I147" s="97"/>
      <c r="J147" s="101"/>
      <c r="K147" s="94"/>
      <c r="L147" s="142"/>
      <c r="M147" s="123"/>
      <c r="N147" s="143"/>
      <c r="O147" s="143"/>
      <c r="P147" s="96"/>
      <c r="Q147" s="203"/>
    </row>
    <row r="148" spans="1:17" ht="25.5">
      <c r="A148" s="79" t="s">
        <v>948</v>
      </c>
      <c r="B148" s="20"/>
      <c r="C148" s="41" t="s">
        <v>952</v>
      </c>
      <c r="D148" s="79" t="s">
        <v>1374</v>
      </c>
      <c r="E148" s="137">
        <v>33</v>
      </c>
      <c r="F148" s="99"/>
      <c r="G148" s="93"/>
      <c r="H148" s="93"/>
      <c r="I148" s="97"/>
      <c r="J148" s="101"/>
      <c r="K148" s="94"/>
      <c r="L148" s="142"/>
      <c r="M148" s="123"/>
      <c r="N148" s="143"/>
      <c r="O148" s="143"/>
      <c r="P148" s="96"/>
      <c r="Q148" s="203"/>
    </row>
    <row r="149" spans="1:17" ht="12.75">
      <c r="A149" s="79"/>
      <c r="B149" s="20"/>
      <c r="C149" s="40" t="s">
        <v>1290</v>
      </c>
      <c r="D149" s="79"/>
      <c r="E149" s="137"/>
      <c r="F149" s="99"/>
      <c r="G149" s="93"/>
      <c r="H149" s="93"/>
      <c r="I149" s="97"/>
      <c r="J149" s="101"/>
      <c r="K149" s="94"/>
      <c r="L149" s="179"/>
      <c r="M149" s="180"/>
      <c r="N149" s="98"/>
      <c r="O149" s="98"/>
      <c r="P149" s="98"/>
      <c r="Q149" s="203"/>
    </row>
    <row r="150" spans="1:17" ht="12.75">
      <c r="A150" s="224">
        <v>9</v>
      </c>
      <c r="B150" s="20"/>
      <c r="C150" s="183" t="s">
        <v>1231</v>
      </c>
      <c r="D150" s="79"/>
      <c r="E150" s="137"/>
      <c r="F150" s="99"/>
      <c r="G150" s="93"/>
      <c r="H150" s="93"/>
      <c r="I150" s="97"/>
      <c r="J150" s="101"/>
      <c r="K150" s="94"/>
      <c r="L150" s="142"/>
      <c r="M150" s="123"/>
      <c r="N150" s="143"/>
      <c r="O150" s="143"/>
      <c r="P150" s="96"/>
      <c r="Q150" s="203"/>
    </row>
    <row r="151" spans="1:17" ht="12.75">
      <c r="A151" s="79" t="s">
        <v>1265</v>
      </c>
      <c r="B151" s="20"/>
      <c r="C151" s="41" t="s">
        <v>1240</v>
      </c>
      <c r="D151" s="79" t="s">
        <v>1328</v>
      </c>
      <c r="E151" s="137">
        <v>20</v>
      </c>
      <c r="F151" s="99"/>
      <c r="G151" s="93"/>
      <c r="H151" s="93"/>
      <c r="I151" s="97"/>
      <c r="J151" s="101"/>
      <c r="K151" s="94"/>
      <c r="L151" s="142"/>
      <c r="M151" s="123"/>
      <c r="N151" s="143"/>
      <c r="O151" s="143"/>
      <c r="P151" s="96"/>
      <c r="Q151" s="203"/>
    </row>
    <row r="152" spans="1:17" ht="12.75">
      <c r="A152" s="79" t="s">
        <v>1266</v>
      </c>
      <c r="B152" s="20"/>
      <c r="C152" s="41" t="s">
        <v>1241</v>
      </c>
      <c r="D152" s="79" t="s">
        <v>1329</v>
      </c>
      <c r="E152" s="137">
        <v>8.82</v>
      </c>
      <c r="F152" s="99"/>
      <c r="G152" s="93"/>
      <c r="H152" s="93"/>
      <c r="I152" s="97"/>
      <c r="J152" s="101"/>
      <c r="K152" s="94"/>
      <c r="L152" s="142"/>
      <c r="M152" s="123"/>
      <c r="N152" s="143"/>
      <c r="O152" s="143"/>
      <c r="P152" s="96"/>
      <c r="Q152" s="203"/>
    </row>
    <row r="153" spans="1:17" ht="25.5">
      <c r="A153" s="79" t="s">
        <v>1267</v>
      </c>
      <c r="B153" s="20"/>
      <c r="C153" s="41" t="s">
        <v>1105</v>
      </c>
      <c r="D153" s="79" t="s">
        <v>1329</v>
      </c>
      <c r="E153" s="137">
        <v>7.35</v>
      </c>
      <c r="F153" s="99"/>
      <c r="G153" s="93"/>
      <c r="H153" s="93"/>
      <c r="I153" s="97"/>
      <c r="J153" s="101"/>
      <c r="K153" s="94"/>
      <c r="L153" s="142"/>
      <c r="M153" s="123"/>
      <c r="N153" s="143"/>
      <c r="O153" s="143"/>
      <c r="P153" s="96"/>
      <c r="Q153" s="203"/>
    </row>
    <row r="154" spans="1:17" ht="25.5">
      <c r="A154" s="79" t="s">
        <v>1268</v>
      </c>
      <c r="B154" s="20"/>
      <c r="C154" s="41" t="s">
        <v>1222</v>
      </c>
      <c r="D154" s="79" t="s">
        <v>1329</v>
      </c>
      <c r="E154" s="137">
        <v>2.94</v>
      </c>
      <c r="F154" s="99"/>
      <c r="G154" s="93"/>
      <c r="H154" s="93"/>
      <c r="I154" s="97"/>
      <c r="J154" s="101"/>
      <c r="K154" s="94"/>
      <c r="L154" s="142"/>
      <c r="M154" s="123"/>
      <c r="N154" s="143"/>
      <c r="O154" s="143"/>
      <c r="P154" s="96"/>
      <c r="Q154" s="203"/>
    </row>
    <row r="155" spans="1:17" ht="25.5">
      <c r="A155" s="79" t="s">
        <v>1269</v>
      </c>
      <c r="B155" s="20"/>
      <c r="C155" s="41" t="s">
        <v>1243</v>
      </c>
      <c r="D155" s="79" t="s">
        <v>1329</v>
      </c>
      <c r="E155" s="137">
        <v>8.75</v>
      </c>
      <c r="F155" s="99"/>
      <c r="G155" s="93"/>
      <c r="H155" s="93"/>
      <c r="I155" s="97"/>
      <c r="J155" s="101"/>
      <c r="K155" s="94"/>
      <c r="L155" s="142"/>
      <c r="M155" s="123"/>
      <c r="N155" s="143"/>
      <c r="O155" s="143"/>
      <c r="P155" s="96"/>
      <c r="Q155" s="203"/>
    </row>
    <row r="156" spans="1:17" ht="38.25">
      <c r="A156" s="79" t="s">
        <v>1270</v>
      </c>
      <c r="B156" s="20"/>
      <c r="C156" s="41" t="s">
        <v>939</v>
      </c>
      <c r="D156" s="79" t="s">
        <v>1328</v>
      </c>
      <c r="E156" s="137">
        <v>27.3</v>
      </c>
      <c r="F156" s="99"/>
      <c r="G156" s="93"/>
      <c r="H156" s="93"/>
      <c r="I156" s="97"/>
      <c r="J156" s="101"/>
      <c r="K156" s="94"/>
      <c r="L156" s="142"/>
      <c r="M156" s="123"/>
      <c r="N156" s="143"/>
      <c r="O156" s="143"/>
      <c r="P156" s="96"/>
      <c r="Q156" s="203"/>
    </row>
    <row r="157" spans="1:17" ht="38.25">
      <c r="A157" s="79" t="s">
        <v>1271</v>
      </c>
      <c r="B157" s="20"/>
      <c r="C157" s="41" t="s">
        <v>1223</v>
      </c>
      <c r="D157" s="79" t="s">
        <v>1328</v>
      </c>
      <c r="E157" s="137">
        <v>4</v>
      </c>
      <c r="F157" s="99"/>
      <c r="G157" s="93"/>
      <c r="H157" s="93"/>
      <c r="I157" s="97"/>
      <c r="J157" s="101"/>
      <c r="K157" s="94"/>
      <c r="L157" s="142"/>
      <c r="M157" s="123"/>
      <c r="N157" s="143"/>
      <c r="O157" s="143"/>
      <c r="P157" s="96"/>
      <c r="Q157" s="203"/>
    </row>
    <row r="158" spans="1:17" ht="25.5">
      <c r="A158" s="79" t="s">
        <v>1272</v>
      </c>
      <c r="B158" s="20"/>
      <c r="C158" s="41" t="s">
        <v>1244</v>
      </c>
      <c r="D158" s="79" t="s">
        <v>1374</v>
      </c>
      <c r="E158" s="137">
        <v>8.35</v>
      </c>
      <c r="F158" s="99"/>
      <c r="G158" s="93"/>
      <c r="H158" s="93"/>
      <c r="I158" s="97"/>
      <c r="J158" s="101"/>
      <c r="K158" s="94"/>
      <c r="L158" s="142"/>
      <c r="M158" s="123"/>
      <c r="N158" s="143"/>
      <c r="O158" s="143"/>
      <c r="P158" s="96"/>
      <c r="Q158" s="203"/>
    </row>
    <row r="159" spans="1:17" ht="12.75">
      <c r="A159" s="79" t="s">
        <v>1273</v>
      </c>
      <c r="B159" s="20"/>
      <c r="C159" s="41" t="s">
        <v>1245</v>
      </c>
      <c r="D159" s="79" t="s">
        <v>1328</v>
      </c>
      <c r="E159" s="137">
        <v>0.8</v>
      </c>
      <c r="F159" s="99"/>
      <c r="G159" s="93"/>
      <c r="H159" s="93"/>
      <c r="I159" s="97"/>
      <c r="J159" s="101"/>
      <c r="K159" s="94"/>
      <c r="L159" s="142"/>
      <c r="M159" s="123"/>
      <c r="N159" s="143"/>
      <c r="O159" s="143"/>
      <c r="P159" s="96"/>
      <c r="Q159" s="203"/>
    </row>
    <row r="160" spans="1:17" ht="12.75">
      <c r="A160" s="79"/>
      <c r="B160" s="20"/>
      <c r="C160" s="40" t="s">
        <v>1290</v>
      </c>
      <c r="D160" s="79"/>
      <c r="E160" s="137"/>
      <c r="F160" s="99"/>
      <c r="G160" s="93"/>
      <c r="H160" s="93"/>
      <c r="I160" s="97"/>
      <c r="J160" s="101"/>
      <c r="K160" s="94"/>
      <c r="L160" s="179"/>
      <c r="M160" s="180"/>
      <c r="N160" s="98"/>
      <c r="O160" s="98"/>
      <c r="P160" s="98"/>
      <c r="Q160" s="203"/>
    </row>
    <row r="161" spans="1:17" ht="12.75">
      <c r="A161" s="224">
        <v>11</v>
      </c>
      <c r="B161" s="20"/>
      <c r="C161" s="183" t="s">
        <v>1395</v>
      </c>
      <c r="D161" s="79"/>
      <c r="E161" s="137"/>
      <c r="F161" s="99"/>
      <c r="G161" s="93"/>
      <c r="H161" s="97"/>
      <c r="I161" s="97"/>
      <c r="J161" s="101"/>
      <c r="K161" s="94"/>
      <c r="L161" s="142"/>
      <c r="M161" s="123"/>
      <c r="N161" s="143"/>
      <c r="O161" s="143"/>
      <c r="P161" s="96"/>
      <c r="Q161" s="203"/>
    </row>
    <row r="162" spans="1:17" ht="180" customHeight="1">
      <c r="A162" s="79" t="s">
        <v>991</v>
      </c>
      <c r="B162" s="20"/>
      <c r="C162" s="374" t="s">
        <v>1624</v>
      </c>
      <c r="D162" s="79" t="s">
        <v>1396</v>
      </c>
      <c r="E162" s="137">
        <v>23</v>
      </c>
      <c r="F162" s="99"/>
      <c r="G162" s="93"/>
      <c r="H162" s="97"/>
      <c r="I162" s="97"/>
      <c r="J162" s="101"/>
      <c r="K162" s="94"/>
      <c r="L162" s="142"/>
      <c r="M162" s="123"/>
      <c r="N162" s="143"/>
      <c r="O162" s="143"/>
      <c r="P162" s="96"/>
      <c r="Q162" s="203"/>
    </row>
    <row r="163" spans="1:17" ht="12.75">
      <c r="A163" s="79" t="s">
        <v>992</v>
      </c>
      <c r="B163" s="20"/>
      <c r="C163" s="31" t="s">
        <v>1397</v>
      </c>
      <c r="D163" s="79" t="s">
        <v>1396</v>
      </c>
      <c r="E163" s="137">
        <f>2+4+5</f>
        <v>11</v>
      </c>
      <c r="F163" s="99"/>
      <c r="G163" s="93"/>
      <c r="H163" s="97"/>
      <c r="I163" s="97"/>
      <c r="J163" s="101"/>
      <c r="K163" s="94"/>
      <c r="L163" s="142"/>
      <c r="M163" s="123"/>
      <c r="N163" s="143"/>
      <c r="O163" s="143"/>
      <c r="P163" s="96"/>
      <c r="Q163" s="203"/>
    </row>
    <row r="164" spans="1:17" ht="12.75">
      <c r="A164" s="79" t="s">
        <v>993</v>
      </c>
      <c r="B164" s="20"/>
      <c r="C164" s="31" t="s">
        <v>1398</v>
      </c>
      <c r="D164" s="79" t="s">
        <v>1396</v>
      </c>
      <c r="E164" s="137">
        <f>2+4+5</f>
        <v>11</v>
      </c>
      <c r="F164" s="99"/>
      <c r="G164" s="93"/>
      <c r="H164" s="97"/>
      <c r="I164" s="97"/>
      <c r="J164" s="101"/>
      <c r="K164" s="94"/>
      <c r="L164" s="142"/>
      <c r="M164" s="123"/>
      <c r="N164" s="143"/>
      <c r="O164" s="143"/>
      <c r="P164" s="96"/>
      <c r="Q164" s="203"/>
    </row>
    <row r="165" spans="1:17" ht="12.75">
      <c r="A165" s="79" t="s">
        <v>994</v>
      </c>
      <c r="B165" s="20"/>
      <c r="C165" s="31" t="s">
        <v>1399</v>
      </c>
      <c r="D165" s="79" t="s">
        <v>1396</v>
      </c>
      <c r="E165" s="137">
        <f>0+4+5</f>
        <v>9</v>
      </c>
      <c r="F165" s="99"/>
      <c r="G165" s="93"/>
      <c r="H165" s="97"/>
      <c r="I165" s="97"/>
      <c r="J165" s="101"/>
      <c r="K165" s="94"/>
      <c r="L165" s="142"/>
      <c r="M165" s="123"/>
      <c r="N165" s="143"/>
      <c r="O165" s="143"/>
      <c r="P165" s="96"/>
      <c r="Q165" s="203"/>
    </row>
    <row r="166" spans="1:17" ht="12.75">
      <c r="A166" s="79" t="s">
        <v>995</v>
      </c>
      <c r="B166" s="20"/>
      <c r="C166" s="31" t="s">
        <v>1400</v>
      </c>
      <c r="D166" s="79" t="s">
        <v>1396</v>
      </c>
      <c r="E166" s="137">
        <f>1+1+1</f>
        <v>3</v>
      </c>
      <c r="F166" s="99"/>
      <c r="G166" s="93"/>
      <c r="H166" s="97"/>
      <c r="I166" s="97"/>
      <c r="J166" s="101"/>
      <c r="K166" s="94"/>
      <c r="L166" s="142"/>
      <c r="M166" s="123"/>
      <c r="N166" s="143"/>
      <c r="O166" s="143"/>
      <c r="P166" s="96"/>
      <c r="Q166" s="203"/>
    </row>
    <row r="167" spans="1:17" ht="25.5">
      <c r="A167" s="79" t="s">
        <v>996</v>
      </c>
      <c r="B167" s="20"/>
      <c r="C167" s="31" t="s">
        <v>1609</v>
      </c>
      <c r="D167" s="79" t="s">
        <v>1374</v>
      </c>
      <c r="E167" s="137">
        <v>243</v>
      </c>
      <c r="F167" s="99"/>
      <c r="G167" s="93"/>
      <c r="H167" s="93"/>
      <c r="I167" s="97"/>
      <c r="J167" s="101"/>
      <c r="K167" s="94"/>
      <c r="L167" s="142"/>
      <c r="M167" s="123"/>
      <c r="N167" s="143"/>
      <c r="O167" s="143"/>
      <c r="P167" s="96"/>
      <c r="Q167" s="203"/>
    </row>
    <row r="168" spans="1:17" ht="12.75">
      <c r="A168" s="79" t="s">
        <v>997</v>
      </c>
      <c r="B168" s="20"/>
      <c r="C168" s="31" t="s">
        <v>1401</v>
      </c>
      <c r="D168" s="79" t="s">
        <v>1374</v>
      </c>
      <c r="E168" s="137">
        <v>24</v>
      </c>
      <c r="F168" s="99"/>
      <c r="G168" s="93"/>
      <c r="H168" s="93"/>
      <c r="I168" s="97"/>
      <c r="J168" s="101"/>
      <c r="K168" s="94"/>
      <c r="L168" s="142"/>
      <c r="M168" s="123"/>
      <c r="N168" s="143"/>
      <c r="O168" s="143"/>
      <c r="P168" s="96"/>
      <c r="Q168" s="203"/>
    </row>
    <row r="169" spans="1:17" ht="38.25">
      <c r="A169" s="79" t="s">
        <v>998</v>
      </c>
      <c r="B169" s="20"/>
      <c r="C169" s="31" t="s">
        <v>1402</v>
      </c>
      <c r="D169" s="79" t="s">
        <v>1396</v>
      </c>
      <c r="E169" s="137">
        <v>1</v>
      </c>
      <c r="F169" s="99"/>
      <c r="G169" s="93"/>
      <c r="H169" s="93"/>
      <c r="I169" s="97"/>
      <c r="J169" s="97"/>
      <c r="K169" s="94"/>
      <c r="L169" s="142"/>
      <c r="M169" s="123"/>
      <c r="N169" s="143"/>
      <c r="O169" s="143"/>
      <c r="P169" s="96"/>
      <c r="Q169" s="203"/>
    </row>
    <row r="170" spans="1:17" ht="12.75">
      <c r="A170" s="79" t="s">
        <v>999</v>
      </c>
      <c r="B170" s="20"/>
      <c r="C170" s="31" t="s">
        <v>1403</v>
      </c>
      <c r="D170" s="79" t="s">
        <v>1307</v>
      </c>
      <c r="E170" s="137">
        <f>E166</f>
        <v>3</v>
      </c>
      <c r="F170" s="99"/>
      <c r="G170" s="93"/>
      <c r="H170" s="93"/>
      <c r="I170" s="97"/>
      <c r="J170" s="101"/>
      <c r="K170" s="94"/>
      <c r="L170" s="142"/>
      <c r="M170" s="123"/>
      <c r="N170" s="143"/>
      <c r="O170" s="143"/>
      <c r="P170" s="96"/>
      <c r="Q170" s="203"/>
    </row>
    <row r="171" spans="1:17" ht="63.75">
      <c r="A171" s="79" t="s">
        <v>1000</v>
      </c>
      <c r="B171" s="20"/>
      <c r="C171" s="374" t="s">
        <v>1621</v>
      </c>
      <c r="D171" s="79" t="s">
        <v>1307</v>
      </c>
      <c r="E171" s="137">
        <f>E165</f>
        <v>9</v>
      </c>
      <c r="F171" s="99"/>
      <c r="G171" s="93"/>
      <c r="H171" s="93"/>
      <c r="I171" s="97"/>
      <c r="J171" s="101"/>
      <c r="K171" s="94"/>
      <c r="L171" s="142"/>
      <c r="M171" s="123"/>
      <c r="N171" s="143"/>
      <c r="O171" s="143"/>
      <c r="P171" s="96"/>
      <c r="Q171" s="203"/>
    </row>
    <row r="172" spans="1:17" ht="38.25">
      <c r="A172" s="79" t="s">
        <v>1013</v>
      </c>
      <c r="B172" s="20"/>
      <c r="C172" s="225" t="s">
        <v>527</v>
      </c>
      <c r="D172" s="79" t="s">
        <v>1307</v>
      </c>
      <c r="E172" s="137">
        <v>1</v>
      </c>
      <c r="F172" s="99"/>
      <c r="G172" s="93"/>
      <c r="H172" s="93"/>
      <c r="I172" s="97"/>
      <c r="J172" s="101"/>
      <c r="K172" s="94"/>
      <c r="L172" s="142"/>
      <c r="M172" s="123"/>
      <c r="N172" s="143"/>
      <c r="O172" s="143"/>
      <c r="P172" s="96"/>
      <c r="Q172" s="203"/>
    </row>
    <row r="173" spans="1:17" ht="12.75">
      <c r="A173" s="79" t="s">
        <v>1610</v>
      </c>
      <c r="B173" s="20"/>
      <c r="C173" s="225" t="s">
        <v>1612</v>
      </c>
      <c r="D173" s="79" t="s">
        <v>1307</v>
      </c>
      <c r="E173" s="137">
        <v>9</v>
      </c>
      <c r="F173" s="99"/>
      <c r="G173" s="93"/>
      <c r="H173" s="93"/>
      <c r="I173" s="97"/>
      <c r="J173" s="101"/>
      <c r="K173" s="94"/>
      <c r="L173" s="142"/>
      <c r="M173" s="123"/>
      <c r="N173" s="143"/>
      <c r="O173" s="143"/>
      <c r="P173" s="96"/>
      <c r="Q173" s="203"/>
    </row>
    <row r="174" spans="1:17" ht="25.5">
      <c r="A174" s="79" t="s">
        <v>1611</v>
      </c>
      <c r="B174" s="20"/>
      <c r="C174" s="225" t="s">
        <v>1613</v>
      </c>
      <c r="D174" s="79" t="s">
        <v>1307</v>
      </c>
      <c r="E174" s="137">
        <v>1</v>
      </c>
      <c r="F174" s="99"/>
      <c r="G174" s="93"/>
      <c r="H174" s="93"/>
      <c r="I174" s="97"/>
      <c r="J174" s="101"/>
      <c r="K174" s="94"/>
      <c r="L174" s="142"/>
      <c r="M174" s="123"/>
      <c r="N174" s="143"/>
      <c r="O174" s="143"/>
      <c r="P174" s="96"/>
      <c r="Q174" s="203"/>
    </row>
    <row r="175" spans="1:17" ht="12.75">
      <c r="A175" s="125"/>
      <c r="B175" s="20"/>
      <c r="C175" s="40" t="s">
        <v>1290</v>
      </c>
      <c r="D175" s="79"/>
      <c r="E175" s="137"/>
      <c r="F175" s="99"/>
      <c r="G175" s="93"/>
      <c r="H175" s="93"/>
      <c r="I175" s="97"/>
      <c r="J175" s="101"/>
      <c r="K175" s="94"/>
      <c r="L175" s="179"/>
      <c r="M175" s="180"/>
      <c r="N175" s="98"/>
      <c r="O175" s="98"/>
      <c r="P175" s="98"/>
      <c r="Q175" s="203"/>
    </row>
    <row r="176" spans="1:16" ht="12.75">
      <c r="A176" s="125"/>
      <c r="B176" s="20"/>
      <c r="C176" s="339" t="s">
        <v>1291</v>
      </c>
      <c r="D176" s="336"/>
      <c r="E176" s="337"/>
      <c r="F176" s="110"/>
      <c r="G176" s="110"/>
      <c r="H176" s="110"/>
      <c r="I176" s="110"/>
      <c r="J176" s="111"/>
      <c r="K176" s="111"/>
      <c r="L176" s="102"/>
      <c r="M176" s="103"/>
      <c r="N176" s="103"/>
      <c r="O176" s="103"/>
      <c r="P176" s="103"/>
    </row>
    <row r="177" spans="1:16" ht="12.75">
      <c r="A177" s="125"/>
      <c r="B177" s="20"/>
      <c r="C177" s="335" t="s">
        <v>1583</v>
      </c>
      <c r="D177" s="336"/>
      <c r="E177" s="336"/>
      <c r="F177" s="336"/>
      <c r="G177" s="336"/>
      <c r="H177" s="336"/>
      <c r="I177" s="336"/>
      <c r="J177" s="336"/>
      <c r="K177" s="337"/>
      <c r="L177" s="104"/>
      <c r="M177" s="105"/>
      <c r="N177" s="105"/>
      <c r="O177" s="105"/>
      <c r="P177" s="164"/>
    </row>
    <row r="178" spans="1:16" ht="12.75">
      <c r="A178" s="125"/>
      <c r="B178" s="20"/>
      <c r="C178" s="338" t="s">
        <v>1584</v>
      </c>
      <c r="D178" s="336"/>
      <c r="E178" s="336"/>
      <c r="F178" s="336"/>
      <c r="G178" s="336"/>
      <c r="H178" s="336"/>
      <c r="I178" s="336"/>
      <c r="J178" s="336"/>
      <c r="K178" s="337"/>
      <c r="L178" s="165"/>
      <c r="M178" s="166"/>
      <c r="N178" s="166"/>
      <c r="O178" s="166"/>
      <c r="P178" s="166"/>
    </row>
    <row r="179" spans="2:16" ht="12.75">
      <c r="B179" s="160"/>
      <c r="C179" s="288"/>
      <c r="D179" s="167"/>
      <c r="E179" s="167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</row>
    <row r="180" spans="2:16" ht="12.75">
      <c r="B180" s="160"/>
      <c r="C180" s="288"/>
      <c r="D180" s="167"/>
      <c r="E180" s="167"/>
      <c r="F180" s="160"/>
      <c r="G180" s="160"/>
      <c r="H180" s="160"/>
      <c r="I180" s="160"/>
      <c r="J180" s="160"/>
      <c r="K180" s="160"/>
      <c r="L180" s="160"/>
      <c r="M180" s="160"/>
      <c r="N180" s="222" t="s">
        <v>1585</v>
      </c>
      <c r="O180" s="340"/>
      <c r="P180" s="340"/>
    </row>
    <row r="181" spans="2:16" ht="12.75">
      <c r="B181" s="169"/>
      <c r="C181" s="289"/>
      <c r="D181" s="171"/>
      <c r="E181" s="82"/>
      <c r="F181" s="66"/>
      <c r="G181" s="67"/>
      <c r="H181" s="67"/>
      <c r="I181" s="67"/>
      <c r="J181" s="68"/>
      <c r="K181" s="69"/>
      <c r="L181" s="70"/>
      <c r="M181" s="68"/>
      <c r="N181" s="172"/>
      <c r="O181" s="172"/>
      <c r="P181" s="72"/>
    </row>
    <row r="182" spans="1:10" s="174" customFormat="1" ht="15.75">
      <c r="A182" s="51" t="s">
        <v>1578</v>
      </c>
      <c r="B182" s="52"/>
      <c r="C182" s="290"/>
      <c r="D182" s="53"/>
      <c r="E182" s="53"/>
      <c r="F182" s="53"/>
      <c r="G182" s="53"/>
      <c r="H182" s="55"/>
      <c r="I182" s="173"/>
      <c r="J182" s="173"/>
    </row>
    <row r="183" spans="1:8" s="173" customFormat="1" ht="12.75" customHeight="1">
      <c r="A183" s="51"/>
      <c r="B183" s="52"/>
      <c r="C183" s="291" t="s">
        <v>1580</v>
      </c>
      <c r="D183" s="51"/>
      <c r="E183" s="51"/>
      <c r="F183" s="55"/>
      <c r="G183" s="55"/>
      <c r="H183" s="55"/>
    </row>
    <row r="184" spans="2:14" s="173" customFormat="1" ht="15.75">
      <c r="B184" s="52"/>
      <c r="D184" s="51"/>
      <c r="E184" s="51"/>
      <c r="F184" s="55"/>
      <c r="G184" s="55"/>
      <c r="H184" s="55"/>
      <c r="I184" s="55"/>
      <c r="J184" s="55"/>
      <c r="K184" s="55"/>
      <c r="L184" s="55"/>
      <c r="M184" s="55"/>
      <c r="N184" s="55"/>
    </row>
    <row r="185" spans="1:8" ht="12.75">
      <c r="A185" s="51" t="s">
        <v>1579</v>
      </c>
      <c r="B185" s="51"/>
      <c r="C185" s="54"/>
      <c r="D185" s="54"/>
      <c r="E185" s="54"/>
      <c r="F185" s="54"/>
      <c r="G185" s="54"/>
      <c r="H185" s="58"/>
    </row>
    <row r="186" spans="1:7" ht="12.75" customHeight="1">
      <c r="A186" s="51"/>
      <c r="B186" s="51"/>
      <c r="C186" s="291" t="s">
        <v>1580</v>
      </c>
      <c r="D186" s="51"/>
      <c r="E186" s="51"/>
      <c r="F186" s="55"/>
      <c r="G186" s="55"/>
    </row>
    <row r="187" spans="1:5" ht="15.75">
      <c r="A187" s="51" t="s">
        <v>1581</v>
      </c>
      <c r="B187" s="175"/>
      <c r="D187" s="19"/>
      <c r="E187" s="19"/>
    </row>
  </sheetData>
  <sheetProtection/>
  <mergeCells count="14">
    <mergeCell ref="C177:K177"/>
    <mergeCell ref="C178:K178"/>
    <mergeCell ref="C176:E176"/>
    <mergeCell ref="O180:P180"/>
    <mergeCell ref="N8:O8"/>
    <mergeCell ref="B1:P1"/>
    <mergeCell ref="B2:P2"/>
    <mergeCell ref="A11:A12"/>
    <mergeCell ref="C11:C12"/>
    <mergeCell ref="D11:D12"/>
    <mergeCell ref="E11:E12"/>
    <mergeCell ref="F11:K11"/>
    <mergeCell ref="L11:P11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33.421875" style="280" customWidth="1"/>
    <col min="4" max="4" width="5.28125" style="19" customWidth="1"/>
    <col min="5" max="5" width="7.7109375" style="19" customWidth="1"/>
    <col min="6" max="16" width="8.57421875" style="19" customWidth="1"/>
    <col min="17" max="16384" width="9.140625" style="19" customWidth="1"/>
  </cols>
  <sheetData>
    <row r="1" spans="1:16" ht="20.25">
      <c r="A1" s="317" t="s">
        <v>1405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52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2.75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2.75">
      <c r="A5" s="149"/>
      <c r="B5" s="145" t="s">
        <v>16</v>
      </c>
      <c r="C5" s="283"/>
      <c r="D5" s="149"/>
      <c r="E5" s="149"/>
      <c r="O5" s="151"/>
      <c r="P5" s="151"/>
    </row>
    <row r="6" spans="1:16" s="150" customFormat="1" ht="12.75">
      <c r="A6" s="149"/>
      <c r="B6" s="145" t="str">
        <f>Koptame!A11</f>
        <v>Iepirkuma procedūra "Pirmsskolas izglītības iestādes ēkas rekonstrukcija par pansionātu", identifikācijas numurs MNP2014/39</v>
      </c>
      <c r="C6" s="283"/>
      <c r="D6" s="149"/>
      <c r="E6" s="149"/>
      <c r="O6" s="151"/>
      <c r="P6" s="151"/>
    </row>
    <row r="7" spans="1:16" ht="18">
      <c r="A7" s="138"/>
      <c r="B7" s="153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P170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1411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1408</v>
      </c>
      <c r="B15" s="162"/>
      <c r="C15" s="31" t="s">
        <v>1412</v>
      </c>
      <c r="D15" s="112" t="s">
        <v>1328</v>
      </c>
      <c r="E15" s="163">
        <v>65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1409</v>
      </c>
      <c r="B16" s="162"/>
      <c r="C16" s="31" t="s">
        <v>1413</v>
      </c>
      <c r="D16" s="112" t="s">
        <v>1329</v>
      </c>
      <c r="E16" s="163">
        <v>15.36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12.75">
      <c r="A17" s="162" t="s">
        <v>1410</v>
      </c>
      <c r="B17" s="162"/>
      <c r="C17" s="31" t="s">
        <v>1414</v>
      </c>
      <c r="D17" s="112" t="s">
        <v>1329</v>
      </c>
      <c r="E17" s="163">
        <v>8.96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1290</v>
      </c>
      <c r="D18" s="112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1427</v>
      </c>
      <c r="D19" s="114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1439</v>
      </c>
      <c r="B20" s="162"/>
      <c r="C20" s="31" t="s">
        <v>1415</v>
      </c>
      <c r="D20" s="112" t="s">
        <v>1329</v>
      </c>
      <c r="E20" s="137">
        <v>1.16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12.75">
      <c r="A21" s="162" t="s">
        <v>1440</v>
      </c>
      <c r="B21" s="162"/>
      <c r="C21" s="31" t="s">
        <v>1416</v>
      </c>
      <c r="D21" s="112" t="s">
        <v>1329</v>
      </c>
      <c r="E21" s="137">
        <v>8.96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1441</v>
      </c>
      <c r="B22" s="162"/>
      <c r="C22" s="31" t="s">
        <v>1417</v>
      </c>
      <c r="D22" s="112" t="s">
        <v>1328</v>
      </c>
      <c r="E22" s="137">
        <v>6.4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25.5">
      <c r="A23" s="162" t="s">
        <v>1442</v>
      </c>
      <c r="B23" s="162"/>
      <c r="C23" s="31" t="s">
        <v>1454</v>
      </c>
      <c r="D23" s="112" t="s">
        <v>1328</v>
      </c>
      <c r="E23" s="137">
        <f>18.62+2.35</f>
        <v>20.97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1290</v>
      </c>
      <c r="D24" s="112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1428</v>
      </c>
      <c r="D25" s="112"/>
      <c r="E25" s="137"/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 t="s">
        <v>1443</v>
      </c>
      <c r="B26" s="162"/>
      <c r="C26" s="31" t="s">
        <v>46</v>
      </c>
      <c r="D26" s="112" t="s">
        <v>1329</v>
      </c>
      <c r="E26" s="137">
        <v>1.98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25.5">
      <c r="A27" s="162" t="s">
        <v>1444</v>
      </c>
      <c r="B27" s="162"/>
      <c r="C27" s="31" t="s">
        <v>42</v>
      </c>
      <c r="D27" s="112" t="s">
        <v>1328</v>
      </c>
      <c r="E27" s="137">
        <v>68.45</v>
      </c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51">
      <c r="A28" s="162" t="s">
        <v>1445</v>
      </c>
      <c r="B28" s="162"/>
      <c r="C28" s="31" t="s">
        <v>48</v>
      </c>
      <c r="D28" s="112" t="s">
        <v>1328</v>
      </c>
      <c r="E28" s="137">
        <f>63.25+68.45</f>
        <v>131.7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/>
      <c r="B29" s="178"/>
      <c r="C29" s="40" t="s">
        <v>1290</v>
      </c>
      <c r="D29" s="112"/>
      <c r="E29" s="137"/>
      <c r="F29" s="99"/>
      <c r="G29" s="93"/>
      <c r="H29" s="93"/>
      <c r="I29" s="97"/>
      <c r="J29" s="101"/>
      <c r="K29" s="94"/>
      <c r="L29" s="179"/>
      <c r="M29" s="180"/>
      <c r="N29" s="98"/>
      <c r="O29" s="98"/>
      <c r="P29" s="98"/>
      <c r="Q29" s="203"/>
    </row>
    <row r="30" spans="1:17" ht="12.75">
      <c r="A30" s="181">
        <v>4</v>
      </c>
      <c r="B30" s="181"/>
      <c r="C30" s="219" t="s">
        <v>1429</v>
      </c>
      <c r="D30" s="112"/>
      <c r="E30" s="137"/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25.5">
      <c r="A31" s="162" t="s">
        <v>1446</v>
      </c>
      <c r="B31" s="162"/>
      <c r="C31" s="31" t="s">
        <v>49</v>
      </c>
      <c r="D31" s="112" t="s">
        <v>1329</v>
      </c>
      <c r="E31" s="137">
        <v>2.09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25.5">
      <c r="A32" s="162" t="s">
        <v>1447</v>
      </c>
      <c r="B32" s="162"/>
      <c r="C32" s="31" t="s">
        <v>1424</v>
      </c>
      <c r="D32" s="112" t="s">
        <v>1328</v>
      </c>
      <c r="E32" s="137">
        <v>63.6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12.75">
      <c r="A33" s="162" t="s">
        <v>1448</v>
      </c>
      <c r="B33" s="162"/>
      <c r="C33" s="31" t="s">
        <v>6</v>
      </c>
      <c r="D33" s="112" t="s">
        <v>1328</v>
      </c>
      <c r="E33" s="137">
        <v>63.6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51">
      <c r="A34" s="162" t="s">
        <v>1449</v>
      </c>
      <c r="B34" s="162"/>
      <c r="C34" s="31" t="s">
        <v>39</v>
      </c>
      <c r="D34" s="112" t="s">
        <v>1328</v>
      </c>
      <c r="E34" s="137">
        <v>63.6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1450</v>
      </c>
      <c r="B35" s="162"/>
      <c r="C35" s="31" t="s">
        <v>1172</v>
      </c>
      <c r="D35" s="112" t="s">
        <v>1374</v>
      </c>
      <c r="E35" s="137">
        <v>31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1451</v>
      </c>
      <c r="B36" s="162"/>
      <c r="C36" s="31" t="s">
        <v>1175</v>
      </c>
      <c r="D36" s="112" t="s">
        <v>1307</v>
      </c>
      <c r="E36" s="137">
        <v>4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12.75">
      <c r="A37" s="162" t="s">
        <v>1168</v>
      </c>
      <c r="B37" s="162"/>
      <c r="C37" s="31" t="s">
        <v>1173</v>
      </c>
      <c r="D37" s="112" t="s">
        <v>1374</v>
      </c>
      <c r="E37" s="137">
        <v>9.6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1169</v>
      </c>
      <c r="B38" s="162"/>
      <c r="C38" s="31" t="s">
        <v>1174</v>
      </c>
      <c r="D38" s="112" t="s">
        <v>1307</v>
      </c>
      <c r="E38" s="137">
        <v>4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25.5">
      <c r="A39" s="162" t="s">
        <v>1170</v>
      </c>
      <c r="B39" s="162"/>
      <c r="C39" s="31" t="s">
        <v>41</v>
      </c>
      <c r="D39" s="112" t="s">
        <v>1328</v>
      </c>
      <c r="E39" s="137">
        <v>26.75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51">
      <c r="A40" s="162" t="s">
        <v>1171</v>
      </c>
      <c r="B40" s="162"/>
      <c r="C40" s="31" t="s">
        <v>47</v>
      </c>
      <c r="D40" s="112" t="s">
        <v>1328</v>
      </c>
      <c r="E40" s="137">
        <f>86.13+26.75</f>
        <v>112.88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1290</v>
      </c>
      <c r="D41" s="112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1430</v>
      </c>
      <c r="D42" s="112"/>
      <c r="E42" s="137"/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1455</v>
      </c>
      <c r="B43" s="162"/>
      <c r="C43" s="31" t="s">
        <v>43</v>
      </c>
      <c r="D43" s="112" t="s">
        <v>1328</v>
      </c>
      <c r="E43" s="137">
        <v>29.32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12.75">
      <c r="A44" s="162" t="s">
        <v>1457</v>
      </c>
      <c r="B44" s="162"/>
      <c r="C44" s="31" t="s">
        <v>44</v>
      </c>
      <c r="D44" s="112" t="s">
        <v>1328</v>
      </c>
      <c r="E44" s="137">
        <v>29.32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/>
      <c r="B45" s="178"/>
      <c r="C45" s="40" t="s">
        <v>1290</v>
      </c>
      <c r="D45" s="112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  <c r="Q45" s="203"/>
    </row>
    <row r="46" spans="1:17" ht="12.75">
      <c r="A46" s="181">
        <v>6</v>
      </c>
      <c r="B46" s="181"/>
      <c r="C46" s="219" t="s">
        <v>1390</v>
      </c>
      <c r="D46" s="112"/>
      <c r="E46" s="137"/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1458</v>
      </c>
      <c r="B47" s="162"/>
      <c r="C47" s="31" t="s">
        <v>45</v>
      </c>
      <c r="D47" s="112" t="s">
        <v>1328</v>
      </c>
      <c r="E47" s="137">
        <v>1.12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25.5">
      <c r="A48" s="162" t="s">
        <v>1461</v>
      </c>
      <c r="B48" s="162"/>
      <c r="C48" s="31" t="s">
        <v>1453</v>
      </c>
      <c r="D48" s="112" t="s">
        <v>1328</v>
      </c>
      <c r="E48" s="137">
        <v>2.1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1290</v>
      </c>
      <c r="D49" s="112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6" ht="12.75">
      <c r="A50" s="181">
        <v>7</v>
      </c>
      <c r="B50" s="181"/>
      <c r="C50" s="183" t="s">
        <v>1395</v>
      </c>
      <c r="D50" s="112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</row>
    <row r="51" spans="1:16" ht="12.75">
      <c r="A51" s="162" t="s">
        <v>1462</v>
      </c>
      <c r="B51" s="162"/>
      <c r="C51" s="31" t="s">
        <v>1333</v>
      </c>
      <c r="D51" s="112" t="s">
        <v>1329</v>
      </c>
      <c r="E51" s="137">
        <v>2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12.75">
      <c r="A52" s="162"/>
      <c r="B52" s="178"/>
      <c r="C52" s="40" t="s">
        <v>1290</v>
      </c>
      <c r="D52" s="112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</row>
    <row r="53" spans="1:16" ht="12.75">
      <c r="A53" s="125"/>
      <c r="B53" s="20"/>
      <c r="C53" s="343" t="s">
        <v>1291</v>
      </c>
      <c r="D53" s="344"/>
      <c r="E53" s="345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46" t="s">
        <v>1583</v>
      </c>
      <c r="D54" s="347"/>
      <c r="E54" s="347"/>
      <c r="F54" s="347"/>
      <c r="G54" s="347"/>
      <c r="H54" s="347"/>
      <c r="I54" s="347"/>
      <c r="J54" s="347"/>
      <c r="K54" s="316"/>
      <c r="L54" s="104"/>
      <c r="M54" s="105"/>
      <c r="N54" s="105"/>
      <c r="O54" s="105"/>
      <c r="P54" s="164"/>
    </row>
    <row r="55" spans="1:16" ht="12.75">
      <c r="A55" s="125"/>
      <c r="B55" s="20"/>
      <c r="C55" s="348" t="s">
        <v>1584</v>
      </c>
      <c r="D55" s="347"/>
      <c r="E55" s="347"/>
      <c r="F55" s="347"/>
      <c r="G55" s="347"/>
      <c r="H55" s="347"/>
      <c r="I55" s="347"/>
      <c r="J55" s="347"/>
      <c r="K55" s="316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0"/>
      <c r="M57" s="160"/>
      <c r="N57" s="222" t="s">
        <v>1585</v>
      </c>
      <c r="O57" s="340"/>
      <c r="P57" s="340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1578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1580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1579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1580</v>
      </c>
      <c r="D63" s="51"/>
      <c r="E63" s="51"/>
      <c r="F63" s="55"/>
      <c r="G63" s="55"/>
    </row>
    <row r="64" spans="1:2" ht="15.75">
      <c r="A64" s="51" t="s">
        <v>1581</v>
      </c>
      <c r="B64" s="175"/>
    </row>
  </sheetData>
  <sheetProtection/>
  <mergeCells count="14"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32.421875" style="280" customWidth="1"/>
    <col min="4" max="4" width="5.28125" style="19" customWidth="1"/>
    <col min="5" max="5" width="7.7109375" style="19" customWidth="1"/>
    <col min="6" max="16" width="8.421875" style="19" customWidth="1"/>
    <col min="17" max="16384" width="9.140625" style="19" customWidth="1"/>
  </cols>
  <sheetData>
    <row r="1" spans="1:16" ht="20.25">
      <c r="A1" s="317" t="s">
        <v>1464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969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P167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1411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1465</v>
      </c>
      <c r="B15" s="162"/>
      <c r="C15" s="31" t="s">
        <v>1412</v>
      </c>
      <c r="D15" s="79" t="s">
        <v>1328</v>
      </c>
      <c r="E15" s="163">
        <v>36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1466</v>
      </c>
      <c r="B16" s="162"/>
      <c r="C16" s="31" t="s">
        <v>1413</v>
      </c>
      <c r="D16" s="79" t="s">
        <v>1329</v>
      </c>
      <c r="E16" s="163">
        <v>9.31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1467</v>
      </c>
      <c r="B17" s="162"/>
      <c r="C17" s="31" t="s">
        <v>1414</v>
      </c>
      <c r="D17" s="79" t="s">
        <v>1329</v>
      </c>
      <c r="E17" s="163">
        <v>5.24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1290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6" ht="12.75">
      <c r="A19" s="187">
        <v>2</v>
      </c>
      <c r="B19" s="187"/>
      <c r="C19" s="293" t="s">
        <v>1427</v>
      </c>
      <c r="D19" s="77"/>
      <c r="E19" s="163"/>
      <c r="F19" s="122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1468</v>
      </c>
      <c r="B20" s="162"/>
      <c r="C20" s="31" t="s">
        <v>1415</v>
      </c>
      <c r="D20" s="79" t="s">
        <v>1329</v>
      </c>
      <c r="E20" s="137">
        <v>0.7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25.5">
      <c r="A21" s="162" t="s">
        <v>1469</v>
      </c>
      <c r="B21" s="162"/>
      <c r="C21" s="31" t="s">
        <v>1416</v>
      </c>
      <c r="D21" s="79" t="s">
        <v>1329</v>
      </c>
      <c r="E21" s="137">
        <v>5.24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25.5">
      <c r="A22" s="162" t="s">
        <v>1470</v>
      </c>
      <c r="B22" s="162"/>
      <c r="C22" s="31" t="s">
        <v>1417</v>
      </c>
      <c r="D22" s="79" t="s">
        <v>1328</v>
      </c>
      <c r="E22" s="137">
        <v>4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</row>
    <row r="23" spans="1:16" ht="25.5">
      <c r="A23" s="162" t="s">
        <v>1471</v>
      </c>
      <c r="B23" s="162"/>
      <c r="C23" s="31" t="s">
        <v>1454</v>
      </c>
      <c r="D23" s="79" t="s">
        <v>1328</v>
      </c>
      <c r="E23" s="137">
        <v>11.56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</row>
    <row r="24" spans="1:16" ht="12.75">
      <c r="A24" s="162"/>
      <c r="B24" s="178"/>
      <c r="C24" s="40" t="s">
        <v>1290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</row>
    <row r="25" spans="1:16" ht="12.75">
      <c r="A25" s="181">
        <v>3</v>
      </c>
      <c r="B25" s="181"/>
      <c r="C25" s="219" t="s">
        <v>1428</v>
      </c>
      <c r="D25" s="79"/>
      <c r="E25" s="137"/>
      <c r="F25" s="122"/>
      <c r="G25" s="93"/>
      <c r="H25" s="93"/>
      <c r="I25" s="93"/>
      <c r="J25" s="123"/>
      <c r="K25" s="94"/>
      <c r="L25" s="142"/>
      <c r="M25" s="123"/>
      <c r="N25" s="143"/>
      <c r="O25" s="143"/>
      <c r="P25" s="96"/>
    </row>
    <row r="26" spans="1:16" ht="25.5">
      <c r="A26" s="162" t="s">
        <v>1472</v>
      </c>
      <c r="B26" s="162"/>
      <c r="C26" s="31" t="s">
        <v>1418</v>
      </c>
      <c r="D26" s="79" t="s">
        <v>1329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</row>
    <row r="27" spans="1:16" ht="38.25">
      <c r="A27" s="162" t="s">
        <v>1473</v>
      </c>
      <c r="B27" s="162"/>
      <c r="C27" s="31" t="s">
        <v>1419</v>
      </c>
      <c r="D27" s="79" t="s">
        <v>1328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1474</v>
      </c>
      <c r="B28" s="162"/>
      <c r="C28" s="31" t="s">
        <v>1420</v>
      </c>
      <c r="D28" s="79" t="s">
        <v>1374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12.75">
      <c r="A29" s="162" t="s">
        <v>1475</v>
      </c>
      <c r="B29" s="162"/>
      <c r="C29" s="31" t="s">
        <v>1421</v>
      </c>
      <c r="D29" s="79" t="s">
        <v>1328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</row>
    <row r="30" spans="1:16" ht="25.5">
      <c r="A30" s="162" t="s">
        <v>1476</v>
      </c>
      <c r="B30" s="162"/>
      <c r="C30" s="31" t="s">
        <v>1422</v>
      </c>
      <c r="D30" s="79" t="s">
        <v>1374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</row>
    <row r="31" spans="1:16" ht="66" customHeight="1">
      <c r="A31" s="162" t="s">
        <v>1477</v>
      </c>
      <c r="B31" s="162"/>
      <c r="C31" s="31" t="s">
        <v>10</v>
      </c>
      <c r="D31" s="79" t="s">
        <v>1328</v>
      </c>
      <c r="E31" s="137">
        <f>73.51+E30*0.12+E35*2</f>
        <v>150.01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</row>
    <row r="32" spans="1:16" ht="12.75">
      <c r="A32" s="162"/>
      <c r="B32" s="178"/>
      <c r="C32" s="40" t="s">
        <v>1290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</row>
    <row r="33" spans="1:16" ht="12.75">
      <c r="A33" s="181">
        <v>4</v>
      </c>
      <c r="B33" s="181"/>
      <c r="C33" s="219" t="s">
        <v>1429</v>
      </c>
      <c r="D33" s="79"/>
      <c r="E33" s="137"/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38.25">
      <c r="A34" s="162" t="s">
        <v>1478</v>
      </c>
      <c r="B34" s="162"/>
      <c r="C34" s="31" t="s">
        <v>1423</v>
      </c>
      <c r="D34" s="79" t="s">
        <v>1329</v>
      </c>
      <c r="E34" s="137">
        <v>0.76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</row>
    <row r="35" spans="1:16" ht="12.75">
      <c r="A35" s="162" t="s">
        <v>1479</v>
      </c>
      <c r="B35" s="162"/>
      <c r="C35" s="31" t="s">
        <v>4</v>
      </c>
      <c r="D35" s="79" t="s">
        <v>1328</v>
      </c>
      <c r="E35" s="137">
        <v>36.51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12.75">
      <c r="A36" s="162" t="s">
        <v>1480</v>
      </c>
      <c r="B36" s="162"/>
      <c r="C36" s="31" t="s">
        <v>5</v>
      </c>
      <c r="D36" s="79" t="s">
        <v>1328</v>
      </c>
      <c r="E36" s="137">
        <v>36.51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1481</v>
      </c>
      <c r="B37" s="162"/>
      <c r="C37" s="31" t="s">
        <v>1424</v>
      </c>
      <c r="D37" s="79" t="s">
        <v>1328</v>
      </c>
      <c r="E37" s="137">
        <v>36.51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12.75">
      <c r="A38" s="162" t="s">
        <v>1482</v>
      </c>
      <c r="B38" s="162"/>
      <c r="C38" s="31" t="s">
        <v>6</v>
      </c>
      <c r="D38" s="79" t="s">
        <v>1328</v>
      </c>
      <c r="E38" s="137">
        <v>36.51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51">
      <c r="A39" s="162" t="s">
        <v>1483</v>
      </c>
      <c r="B39" s="162"/>
      <c r="C39" s="31" t="s">
        <v>39</v>
      </c>
      <c r="D39" s="79" t="s">
        <v>1328</v>
      </c>
      <c r="E39" s="137">
        <v>36.51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</row>
    <row r="40" spans="1:16" ht="12.75">
      <c r="A40" s="162" t="s">
        <v>1484</v>
      </c>
      <c r="B40" s="162"/>
      <c r="C40" s="31" t="s">
        <v>1426</v>
      </c>
      <c r="D40" s="79" t="s">
        <v>1374</v>
      </c>
      <c r="E40" s="137">
        <v>22.2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</row>
    <row r="41" spans="1:16" ht="12.75">
      <c r="A41" s="162"/>
      <c r="B41" s="178"/>
      <c r="C41" s="40" t="s">
        <v>1290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</row>
    <row r="42" spans="1:16" ht="12.75">
      <c r="A42" s="181">
        <v>5</v>
      </c>
      <c r="B42" s="181"/>
      <c r="C42" s="219" t="s">
        <v>1430</v>
      </c>
      <c r="D42" s="79"/>
      <c r="E42" s="137"/>
      <c r="F42" s="122"/>
      <c r="G42" s="93"/>
      <c r="H42" s="93"/>
      <c r="I42" s="93"/>
      <c r="J42" s="123"/>
      <c r="K42" s="94"/>
      <c r="L42" s="142"/>
      <c r="M42" s="123"/>
      <c r="N42" s="143"/>
      <c r="O42" s="143"/>
      <c r="P42" s="96"/>
    </row>
    <row r="43" spans="1:16" ht="12.75">
      <c r="A43" s="162" t="s">
        <v>1485</v>
      </c>
      <c r="B43" s="162"/>
      <c r="C43" s="31" t="s">
        <v>1431</v>
      </c>
      <c r="D43" s="79" t="s">
        <v>1329</v>
      </c>
      <c r="E43" s="137">
        <v>1.32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</row>
    <row r="44" spans="1:16" ht="12.75">
      <c r="A44" s="162" t="s">
        <v>1486</v>
      </c>
      <c r="B44" s="162"/>
      <c r="C44" s="31" t="s">
        <v>1432</v>
      </c>
      <c r="D44" s="79" t="s">
        <v>1329</v>
      </c>
      <c r="E44" s="137">
        <v>13.25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</row>
    <row r="45" spans="1:16" ht="12.75">
      <c r="A45" s="162" t="s">
        <v>1487</v>
      </c>
      <c r="B45" s="162"/>
      <c r="C45" s="31" t="s">
        <v>1433</v>
      </c>
      <c r="D45" s="79" t="s">
        <v>1328</v>
      </c>
      <c r="E45" s="137">
        <v>2.54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</row>
    <row r="46" spans="1:17" ht="25.5">
      <c r="A46" s="162" t="s">
        <v>1488</v>
      </c>
      <c r="B46" s="162"/>
      <c r="C46" s="31" t="s">
        <v>1434</v>
      </c>
      <c r="D46" s="79" t="s">
        <v>1329</v>
      </c>
      <c r="E46" s="137">
        <v>0.14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1489</v>
      </c>
      <c r="B47" s="162"/>
      <c r="C47" s="31" t="s">
        <v>1435</v>
      </c>
      <c r="D47" s="79" t="s">
        <v>1328</v>
      </c>
      <c r="E47" s="137">
        <v>16.3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1490</v>
      </c>
      <c r="B48" s="162"/>
      <c r="C48" s="31" t="s">
        <v>1436</v>
      </c>
      <c r="D48" s="79" t="s">
        <v>1374</v>
      </c>
      <c r="E48" s="137">
        <v>15.4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1491</v>
      </c>
      <c r="B49" s="162"/>
      <c r="C49" s="31" t="s">
        <v>1594</v>
      </c>
      <c r="D49" s="79" t="s">
        <v>1328</v>
      </c>
      <c r="E49" s="137">
        <v>16.3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1290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1390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1492</v>
      </c>
      <c r="B52" s="162"/>
      <c r="C52" s="31" t="s">
        <v>1437</v>
      </c>
      <c r="D52" s="79" t="s">
        <v>1328</v>
      </c>
      <c r="E52" s="137">
        <v>18.48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1493</v>
      </c>
      <c r="B53" s="162"/>
      <c r="C53" s="31" t="s">
        <v>1438</v>
      </c>
      <c r="D53" s="79" t="s">
        <v>1374</v>
      </c>
      <c r="E53" s="137">
        <v>11.55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6.25" customHeight="1">
      <c r="A54" s="162" t="s">
        <v>1494</v>
      </c>
      <c r="B54" s="162"/>
      <c r="C54" s="31" t="s">
        <v>1459</v>
      </c>
      <c r="D54" s="79" t="s">
        <v>1328</v>
      </c>
      <c r="E54" s="137">
        <f>E51+E52</f>
        <v>18.48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1290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1395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1495</v>
      </c>
      <c r="B57" s="162"/>
      <c r="C57" s="31" t="s">
        <v>1333</v>
      </c>
      <c r="D57" s="79" t="s">
        <v>1329</v>
      </c>
      <c r="E57" s="137">
        <v>2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1290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43" t="s">
        <v>1291</v>
      </c>
      <c r="D59" s="344"/>
      <c r="E59" s="345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46" t="s">
        <v>1583</v>
      </c>
      <c r="D60" s="347"/>
      <c r="E60" s="347"/>
      <c r="F60" s="347"/>
      <c r="G60" s="347"/>
      <c r="H60" s="347"/>
      <c r="I60" s="347"/>
      <c r="J60" s="347"/>
      <c r="K60" s="316"/>
      <c r="L60" s="104"/>
      <c r="M60" s="105"/>
      <c r="N60" s="105"/>
      <c r="O60" s="105"/>
      <c r="P60" s="164"/>
    </row>
    <row r="61" spans="1:16" ht="12.75">
      <c r="A61" s="125"/>
      <c r="B61" s="20"/>
      <c r="C61" s="348" t="s">
        <v>1584</v>
      </c>
      <c r="D61" s="347"/>
      <c r="E61" s="347"/>
      <c r="F61" s="347"/>
      <c r="G61" s="347"/>
      <c r="H61" s="347"/>
      <c r="I61" s="347"/>
      <c r="J61" s="347"/>
      <c r="K61" s="316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1585</v>
      </c>
      <c r="O63" s="340"/>
      <c r="P63" s="340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1578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1580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1579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1580</v>
      </c>
      <c r="D69" s="51"/>
      <c r="E69" s="51"/>
      <c r="F69" s="55"/>
      <c r="G69" s="55"/>
    </row>
    <row r="70" spans="1:2" ht="15.75">
      <c r="A70" s="51" t="s">
        <v>1581</v>
      </c>
      <c r="B70" s="175"/>
    </row>
  </sheetData>
  <sheetProtection/>
  <mergeCells count="14">
    <mergeCell ref="C59:E59"/>
    <mergeCell ref="C60:K60"/>
    <mergeCell ref="C61:K61"/>
    <mergeCell ref="O63:P63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0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2" width="7.7109375" style="19" customWidth="1"/>
    <col min="3" max="3" width="29.140625" style="280" customWidth="1"/>
    <col min="4" max="4" width="5.28125" style="19" customWidth="1"/>
    <col min="5" max="5" width="7.7109375" style="19" customWidth="1"/>
    <col min="6" max="16" width="8.28125" style="19" customWidth="1"/>
    <col min="17" max="16384" width="9.140625" style="19" customWidth="1"/>
  </cols>
  <sheetData>
    <row r="1" spans="1:16" ht="20.25">
      <c r="A1" s="317" t="s">
        <v>1496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968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P164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1411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38.25">
      <c r="A15" s="162" t="s">
        <v>1497</v>
      </c>
      <c r="B15" s="162"/>
      <c r="C15" s="31" t="s">
        <v>1412</v>
      </c>
      <c r="D15" s="79" t="s">
        <v>1328</v>
      </c>
      <c r="E15" s="163">
        <v>60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1498</v>
      </c>
      <c r="B16" s="162"/>
      <c r="C16" s="31" t="s">
        <v>1413</v>
      </c>
      <c r="D16" s="79" t="s">
        <v>1329</v>
      </c>
      <c r="E16" s="163">
        <v>14.11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1499</v>
      </c>
      <c r="B17" s="162"/>
      <c r="C17" s="31" t="s">
        <v>1414</v>
      </c>
      <c r="D17" s="79" t="s">
        <v>1329</v>
      </c>
      <c r="E17" s="163">
        <v>7.94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1290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1427</v>
      </c>
      <c r="D19" s="77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1500</v>
      </c>
      <c r="B20" s="162"/>
      <c r="C20" s="31" t="s">
        <v>1415</v>
      </c>
      <c r="D20" s="79" t="s">
        <v>1329</v>
      </c>
      <c r="E20" s="137">
        <v>1.06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1501</v>
      </c>
      <c r="B21" s="162"/>
      <c r="C21" s="31" t="s">
        <v>1416</v>
      </c>
      <c r="D21" s="79" t="s">
        <v>1329</v>
      </c>
      <c r="E21" s="137">
        <v>7.94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1502</v>
      </c>
      <c r="B22" s="162"/>
      <c r="C22" s="31" t="s">
        <v>1417</v>
      </c>
      <c r="D22" s="79" t="s">
        <v>1328</v>
      </c>
      <c r="E22" s="137">
        <v>5.88</v>
      </c>
      <c r="F22" s="99"/>
      <c r="G22" s="93"/>
      <c r="H22" s="93"/>
      <c r="I22" s="97"/>
      <c r="J22" s="123"/>
      <c r="K22" s="94"/>
      <c r="L22" s="142"/>
      <c r="M22" s="123"/>
      <c r="N22" s="143"/>
      <c r="O22" s="143"/>
      <c r="P22" s="96"/>
      <c r="Q22" s="203"/>
    </row>
    <row r="23" spans="1:17" ht="38.25">
      <c r="A23" s="162" t="s">
        <v>1503</v>
      </c>
      <c r="B23" s="162"/>
      <c r="C23" s="31" t="s">
        <v>1454</v>
      </c>
      <c r="D23" s="79" t="s">
        <v>1328</v>
      </c>
      <c r="E23" s="137">
        <v>17.16</v>
      </c>
      <c r="F23" s="99"/>
      <c r="G23" s="93"/>
      <c r="H23" s="93"/>
      <c r="I23" s="93"/>
      <c r="J23" s="123"/>
      <c r="K23" s="94"/>
      <c r="L23" s="142"/>
      <c r="M23" s="123"/>
      <c r="N23" s="143"/>
      <c r="O23" s="143"/>
      <c r="P23" s="96"/>
      <c r="Q23" s="203"/>
    </row>
    <row r="24" spans="1:17" ht="12.75">
      <c r="A24" s="162"/>
      <c r="B24" s="178"/>
      <c r="C24" s="40" t="s">
        <v>1290</v>
      </c>
      <c r="D24" s="79"/>
      <c r="E24" s="137"/>
      <c r="F24" s="99"/>
      <c r="G24" s="93"/>
      <c r="H24" s="93"/>
      <c r="I24" s="97"/>
      <c r="J24" s="101"/>
      <c r="K24" s="94"/>
      <c r="L24" s="179"/>
      <c r="M24" s="180"/>
      <c r="N24" s="98"/>
      <c r="O24" s="98"/>
      <c r="P24" s="98"/>
      <c r="Q24" s="203"/>
    </row>
    <row r="25" spans="1:17" ht="12.75">
      <c r="A25" s="181">
        <v>3</v>
      </c>
      <c r="B25" s="181"/>
      <c r="C25" s="219" t="s">
        <v>1428</v>
      </c>
      <c r="D25" s="79"/>
      <c r="E25" s="137"/>
      <c r="F25" s="100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25.5">
      <c r="A26" s="162" t="s">
        <v>1504</v>
      </c>
      <c r="B26" s="162"/>
      <c r="C26" s="31" t="s">
        <v>51</v>
      </c>
      <c r="D26" s="79" t="s">
        <v>1329</v>
      </c>
      <c r="E26" s="137">
        <v>1.3</v>
      </c>
      <c r="F26" s="99"/>
      <c r="G26" s="93"/>
      <c r="H26" s="93"/>
      <c r="I26" s="93"/>
      <c r="J26" s="123"/>
      <c r="K26" s="94"/>
      <c r="L26" s="142"/>
      <c r="M26" s="123"/>
      <c r="N26" s="143"/>
      <c r="O26" s="143"/>
      <c r="P26" s="96"/>
      <c r="Q26" s="203"/>
    </row>
    <row r="27" spans="1:17" ht="38.25">
      <c r="A27" s="162" t="s">
        <v>1505</v>
      </c>
      <c r="B27" s="162"/>
      <c r="C27" s="31" t="s">
        <v>1419</v>
      </c>
      <c r="D27" s="79" t="s">
        <v>1328</v>
      </c>
      <c r="E27" s="137">
        <v>14.18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1506</v>
      </c>
      <c r="B28" s="162"/>
      <c r="C28" s="31" t="s">
        <v>1420</v>
      </c>
      <c r="D28" s="79" t="s">
        <v>1374</v>
      </c>
      <c r="E28" s="137">
        <v>62.9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12.75">
      <c r="A29" s="162" t="s">
        <v>1507</v>
      </c>
      <c r="B29" s="162"/>
      <c r="C29" s="31" t="s">
        <v>1421</v>
      </c>
      <c r="D29" s="79" t="s">
        <v>1328</v>
      </c>
      <c r="E29" s="137">
        <v>7</v>
      </c>
      <c r="F29" s="122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1508</v>
      </c>
      <c r="B30" s="162"/>
      <c r="C30" s="31" t="s">
        <v>1422</v>
      </c>
      <c r="D30" s="79" t="s">
        <v>1374</v>
      </c>
      <c r="E30" s="137">
        <v>29</v>
      </c>
      <c r="F30" s="122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80.25" customHeight="1">
      <c r="A31" s="162" t="s">
        <v>1509</v>
      </c>
      <c r="B31" s="162"/>
      <c r="C31" s="31" t="s">
        <v>10</v>
      </c>
      <c r="D31" s="79" t="s">
        <v>1328</v>
      </c>
      <c r="E31" s="137">
        <f>118.96+E30*0.12+E35*2</f>
        <v>246.24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/>
      <c r="B32" s="178"/>
      <c r="C32" s="40" t="s">
        <v>1290</v>
      </c>
      <c r="D32" s="79"/>
      <c r="E32" s="137"/>
      <c r="F32" s="99"/>
      <c r="G32" s="93"/>
      <c r="H32" s="93"/>
      <c r="I32" s="97"/>
      <c r="J32" s="101"/>
      <c r="K32" s="94"/>
      <c r="L32" s="179"/>
      <c r="M32" s="180"/>
      <c r="N32" s="98"/>
      <c r="O32" s="98"/>
      <c r="P32" s="98"/>
      <c r="Q32" s="203"/>
    </row>
    <row r="33" spans="1:17" ht="12.75">
      <c r="A33" s="181">
        <v>4</v>
      </c>
      <c r="B33" s="181"/>
      <c r="C33" s="219" t="s">
        <v>1429</v>
      </c>
      <c r="D33" s="79"/>
      <c r="E33" s="137"/>
      <c r="F33" s="100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25.5">
      <c r="A34" s="162" t="s">
        <v>1510</v>
      </c>
      <c r="B34" s="162"/>
      <c r="C34" s="31" t="s">
        <v>50</v>
      </c>
      <c r="D34" s="79" t="s">
        <v>1329</v>
      </c>
      <c r="E34" s="137">
        <v>1.22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12.75">
      <c r="A35" s="162" t="s">
        <v>1511</v>
      </c>
      <c r="B35" s="162"/>
      <c r="C35" s="31" t="s">
        <v>4</v>
      </c>
      <c r="D35" s="79" t="s">
        <v>1328</v>
      </c>
      <c r="E35" s="137">
        <v>61.9</v>
      </c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12.75">
      <c r="A36" s="162" t="s">
        <v>1512</v>
      </c>
      <c r="B36" s="162"/>
      <c r="C36" s="31" t="s">
        <v>5</v>
      </c>
      <c r="D36" s="79" t="s">
        <v>1328</v>
      </c>
      <c r="E36" s="137">
        <v>61.9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25.5">
      <c r="A37" s="162" t="s">
        <v>1513</v>
      </c>
      <c r="B37" s="162"/>
      <c r="C37" s="31" t="s">
        <v>1424</v>
      </c>
      <c r="D37" s="79" t="s">
        <v>1328</v>
      </c>
      <c r="E37" s="137">
        <v>61.9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 t="s">
        <v>1514</v>
      </c>
      <c r="B38" s="162"/>
      <c r="C38" s="31" t="s">
        <v>6</v>
      </c>
      <c r="D38" s="79" t="s">
        <v>1328</v>
      </c>
      <c r="E38" s="137">
        <v>61.9</v>
      </c>
      <c r="F38" s="99"/>
      <c r="G38" s="93"/>
      <c r="H38" s="93"/>
      <c r="I38" s="93"/>
      <c r="J38" s="123"/>
      <c r="K38" s="94"/>
      <c r="L38" s="142"/>
      <c r="M38" s="123"/>
      <c r="N38" s="143"/>
      <c r="O38" s="143"/>
      <c r="P38" s="96"/>
      <c r="Q38" s="203"/>
    </row>
    <row r="39" spans="1:17" ht="51">
      <c r="A39" s="162" t="s">
        <v>1515</v>
      </c>
      <c r="B39" s="162"/>
      <c r="C39" s="31" t="s">
        <v>39</v>
      </c>
      <c r="D39" s="79" t="s">
        <v>1328</v>
      </c>
      <c r="E39" s="137">
        <v>61.9</v>
      </c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12.75">
      <c r="A40" s="162" t="s">
        <v>1516</v>
      </c>
      <c r="B40" s="162"/>
      <c r="C40" s="31" t="s">
        <v>1426</v>
      </c>
      <c r="D40" s="79" t="s">
        <v>1374</v>
      </c>
      <c r="E40" s="137">
        <v>31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12.75">
      <c r="A41" s="162"/>
      <c r="B41" s="178"/>
      <c r="C41" s="40" t="s">
        <v>1290</v>
      </c>
      <c r="D41" s="79"/>
      <c r="E41" s="137"/>
      <c r="F41" s="99"/>
      <c r="G41" s="93"/>
      <c r="H41" s="93"/>
      <c r="I41" s="97"/>
      <c r="J41" s="101"/>
      <c r="K41" s="94"/>
      <c r="L41" s="179"/>
      <c r="M41" s="180"/>
      <c r="N41" s="98"/>
      <c r="O41" s="98"/>
      <c r="P41" s="98"/>
      <c r="Q41" s="203"/>
    </row>
    <row r="42" spans="1:17" ht="12.75">
      <c r="A42" s="181">
        <v>5</v>
      </c>
      <c r="B42" s="181"/>
      <c r="C42" s="219" t="s">
        <v>1430</v>
      </c>
      <c r="D42" s="79"/>
      <c r="E42" s="137"/>
      <c r="F42" s="100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25.5">
      <c r="A43" s="162" t="s">
        <v>1517</v>
      </c>
      <c r="B43" s="162"/>
      <c r="C43" s="31" t="s">
        <v>1431</v>
      </c>
      <c r="D43" s="79" t="s">
        <v>1329</v>
      </c>
      <c r="E43" s="137">
        <f>1.32*2</f>
        <v>2.64</v>
      </c>
      <c r="F43" s="122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1518</v>
      </c>
      <c r="B44" s="162"/>
      <c r="C44" s="31" t="s">
        <v>1432</v>
      </c>
      <c r="D44" s="79" t="s">
        <v>1329</v>
      </c>
      <c r="E44" s="137">
        <f>1.06*2</f>
        <v>2.12</v>
      </c>
      <c r="F44" s="99"/>
      <c r="G44" s="93"/>
      <c r="H44" s="93"/>
      <c r="I44" s="97"/>
      <c r="J44" s="123"/>
      <c r="K44" s="94"/>
      <c r="L44" s="142"/>
      <c r="M44" s="123"/>
      <c r="N44" s="143"/>
      <c r="O44" s="143"/>
      <c r="P44" s="96"/>
      <c r="Q44" s="203"/>
    </row>
    <row r="45" spans="1:17" ht="12.75">
      <c r="A45" s="162" t="s">
        <v>1519</v>
      </c>
      <c r="B45" s="162"/>
      <c r="C45" s="31" t="s">
        <v>1433</v>
      </c>
      <c r="D45" s="79" t="s">
        <v>1328</v>
      </c>
      <c r="E45" s="137">
        <f>2.54*2</f>
        <v>5.08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1520</v>
      </c>
      <c r="B46" s="162"/>
      <c r="C46" s="31" t="s">
        <v>1460</v>
      </c>
      <c r="D46" s="79" t="s">
        <v>1329</v>
      </c>
      <c r="E46" s="137">
        <f>0.14*2</f>
        <v>0.28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25.5">
      <c r="A47" s="162" t="s">
        <v>1521</v>
      </c>
      <c r="B47" s="162"/>
      <c r="C47" s="31" t="s">
        <v>1435</v>
      </c>
      <c r="D47" s="79" t="s">
        <v>1328</v>
      </c>
      <c r="E47" s="137">
        <v>32.6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1522</v>
      </c>
      <c r="B48" s="162"/>
      <c r="C48" s="31" t="s">
        <v>1436</v>
      </c>
      <c r="D48" s="79" t="s">
        <v>1374</v>
      </c>
      <c r="E48" s="137">
        <f>15.4+8</f>
        <v>23.4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25.5">
      <c r="A49" s="162" t="s">
        <v>1523</v>
      </c>
      <c r="B49" s="162"/>
      <c r="C49" s="31" t="s">
        <v>1594</v>
      </c>
      <c r="D49" s="79" t="s">
        <v>1328</v>
      </c>
      <c r="E49" s="137">
        <f>E47</f>
        <v>32.6</v>
      </c>
      <c r="F49" s="99"/>
      <c r="G49" s="93"/>
      <c r="H49" s="93"/>
      <c r="I49" s="93"/>
      <c r="J49" s="123"/>
      <c r="K49" s="94"/>
      <c r="L49" s="142"/>
      <c r="M49" s="123"/>
      <c r="N49" s="143"/>
      <c r="O49" s="143"/>
      <c r="P49" s="96"/>
      <c r="Q49" s="203"/>
    </row>
    <row r="50" spans="1:17" ht="12.75">
      <c r="A50" s="162"/>
      <c r="B50" s="178"/>
      <c r="C50" s="40" t="s">
        <v>1290</v>
      </c>
      <c r="D50" s="79"/>
      <c r="E50" s="137"/>
      <c r="F50" s="99"/>
      <c r="G50" s="93"/>
      <c r="H50" s="93"/>
      <c r="I50" s="97"/>
      <c r="J50" s="101"/>
      <c r="K50" s="94"/>
      <c r="L50" s="179"/>
      <c r="M50" s="180"/>
      <c r="N50" s="98"/>
      <c r="O50" s="98"/>
      <c r="P50" s="98"/>
      <c r="Q50" s="203"/>
    </row>
    <row r="51" spans="1:17" ht="12.75">
      <c r="A51" s="181">
        <v>6</v>
      </c>
      <c r="B51" s="181"/>
      <c r="C51" s="219" t="s">
        <v>1390</v>
      </c>
      <c r="D51" s="79"/>
      <c r="E51" s="137"/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 t="s">
        <v>1524</v>
      </c>
      <c r="B52" s="162"/>
      <c r="C52" s="31" t="s">
        <v>1437</v>
      </c>
      <c r="D52" s="79" t="s">
        <v>1328</v>
      </c>
      <c r="E52" s="137">
        <v>23.52</v>
      </c>
      <c r="F52" s="99"/>
      <c r="G52" s="93"/>
      <c r="H52" s="93"/>
      <c r="I52" s="93"/>
      <c r="J52" s="123"/>
      <c r="K52" s="94"/>
      <c r="L52" s="142"/>
      <c r="M52" s="123"/>
      <c r="N52" s="143"/>
      <c r="O52" s="143"/>
      <c r="P52" s="96"/>
      <c r="Q52" s="203"/>
    </row>
    <row r="53" spans="1:17" ht="12.75">
      <c r="A53" s="162" t="s">
        <v>1525</v>
      </c>
      <c r="B53" s="162"/>
      <c r="C53" s="31" t="s">
        <v>1438</v>
      </c>
      <c r="D53" s="79" t="s">
        <v>1374</v>
      </c>
      <c r="E53" s="137">
        <v>14.7</v>
      </c>
      <c r="F53" s="99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7" ht="25.5">
      <c r="A54" s="162" t="s">
        <v>1526</v>
      </c>
      <c r="B54" s="162"/>
      <c r="C54" s="31" t="s">
        <v>1459</v>
      </c>
      <c r="D54" s="79" t="s">
        <v>1328</v>
      </c>
      <c r="E54" s="137">
        <f>E52</f>
        <v>23.52</v>
      </c>
      <c r="F54" s="99"/>
      <c r="G54" s="93"/>
      <c r="H54" s="93"/>
      <c r="I54" s="93"/>
      <c r="J54" s="123"/>
      <c r="K54" s="94"/>
      <c r="L54" s="142"/>
      <c r="M54" s="123"/>
      <c r="N54" s="143"/>
      <c r="O54" s="143"/>
      <c r="P54" s="96"/>
      <c r="Q54" s="203"/>
    </row>
    <row r="55" spans="1:17" ht="12.75">
      <c r="A55" s="162"/>
      <c r="B55" s="178"/>
      <c r="C55" s="40" t="s">
        <v>1290</v>
      </c>
      <c r="D55" s="79"/>
      <c r="E55" s="137"/>
      <c r="F55" s="99"/>
      <c r="G55" s="93"/>
      <c r="H55" s="93"/>
      <c r="I55" s="97"/>
      <c r="J55" s="101"/>
      <c r="K55" s="94"/>
      <c r="L55" s="179"/>
      <c r="M55" s="180"/>
      <c r="N55" s="98"/>
      <c r="O55" s="98"/>
      <c r="P55" s="98"/>
      <c r="Q55" s="203"/>
    </row>
    <row r="56" spans="1:16" ht="12.75">
      <c r="A56" s="181">
        <v>7</v>
      </c>
      <c r="B56" s="181"/>
      <c r="C56" s="183" t="s">
        <v>1395</v>
      </c>
      <c r="D56" s="79"/>
      <c r="E56" s="137"/>
      <c r="F56" s="99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12.75">
      <c r="A57" s="162" t="s">
        <v>1527</v>
      </c>
      <c r="B57" s="162"/>
      <c r="C57" s="31" t="s">
        <v>1333</v>
      </c>
      <c r="D57" s="79" t="s">
        <v>1329</v>
      </c>
      <c r="E57" s="137">
        <v>3</v>
      </c>
      <c r="F57" s="99"/>
      <c r="G57" s="93"/>
      <c r="H57" s="93"/>
      <c r="I57" s="97"/>
      <c r="J57" s="1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1290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25"/>
      <c r="B59" s="20"/>
      <c r="C59" s="343" t="s">
        <v>1291</v>
      </c>
      <c r="D59" s="344"/>
      <c r="E59" s="345"/>
      <c r="F59" s="14"/>
      <c r="G59" s="15"/>
      <c r="H59" s="15"/>
      <c r="I59" s="15"/>
      <c r="J59" s="16"/>
      <c r="K59" s="16"/>
      <c r="L59" s="102"/>
      <c r="M59" s="103"/>
      <c r="N59" s="103"/>
      <c r="O59" s="103"/>
      <c r="P59" s="103"/>
    </row>
    <row r="60" spans="1:16" ht="12.75">
      <c r="A60" s="125"/>
      <c r="B60" s="20"/>
      <c r="C60" s="346" t="s">
        <v>1583</v>
      </c>
      <c r="D60" s="347"/>
      <c r="E60" s="347"/>
      <c r="F60" s="347"/>
      <c r="G60" s="347"/>
      <c r="H60" s="347"/>
      <c r="I60" s="347"/>
      <c r="J60" s="347"/>
      <c r="K60" s="316"/>
      <c r="L60" s="104"/>
      <c r="M60" s="105"/>
      <c r="N60" s="105"/>
      <c r="O60" s="105"/>
      <c r="P60" s="164"/>
    </row>
    <row r="61" spans="1:16" ht="12.75">
      <c r="A61" s="125"/>
      <c r="B61" s="20"/>
      <c r="C61" s="348" t="s">
        <v>1584</v>
      </c>
      <c r="D61" s="347"/>
      <c r="E61" s="347"/>
      <c r="F61" s="347"/>
      <c r="G61" s="347"/>
      <c r="H61" s="347"/>
      <c r="I61" s="347"/>
      <c r="J61" s="347"/>
      <c r="K61" s="316"/>
      <c r="L61" s="165"/>
      <c r="M61" s="166"/>
      <c r="N61" s="166"/>
      <c r="O61" s="166"/>
      <c r="P61" s="166"/>
    </row>
    <row r="62" spans="1:16" ht="12.75">
      <c r="A62" s="138"/>
      <c r="B62" s="160"/>
      <c r="C62" s="288"/>
      <c r="D62" s="167"/>
      <c r="E62" s="167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</row>
    <row r="63" spans="1:16" ht="12.75">
      <c r="A63" s="138"/>
      <c r="B63" s="160"/>
      <c r="C63" s="288"/>
      <c r="D63" s="167"/>
      <c r="E63" s="167"/>
      <c r="F63" s="160"/>
      <c r="G63" s="160"/>
      <c r="H63" s="160"/>
      <c r="I63" s="160"/>
      <c r="J63" s="160"/>
      <c r="K63" s="160"/>
      <c r="L63" s="160"/>
      <c r="M63" s="160"/>
      <c r="N63" s="222" t="s">
        <v>1585</v>
      </c>
      <c r="O63" s="340"/>
      <c r="P63" s="340"/>
    </row>
    <row r="64" spans="1:16" ht="12.75">
      <c r="A64" s="138"/>
      <c r="B64" s="169"/>
      <c r="C64" s="289"/>
      <c r="D64" s="171"/>
      <c r="E64" s="82"/>
      <c r="F64" s="66"/>
      <c r="G64" s="67"/>
      <c r="H64" s="67"/>
      <c r="I64" s="67"/>
      <c r="J64" s="68"/>
      <c r="K64" s="69"/>
      <c r="L64" s="70"/>
      <c r="M64" s="68"/>
      <c r="N64" s="172"/>
      <c r="O64" s="172"/>
      <c r="P64" s="72"/>
    </row>
    <row r="65" spans="1:10" s="174" customFormat="1" ht="15.75">
      <c r="A65" s="51" t="s">
        <v>1578</v>
      </c>
      <c r="B65" s="52"/>
      <c r="C65" s="290"/>
      <c r="D65" s="53"/>
      <c r="E65" s="53"/>
      <c r="F65" s="53"/>
      <c r="G65" s="53"/>
      <c r="H65" s="55"/>
      <c r="I65" s="173"/>
      <c r="J65" s="173"/>
    </row>
    <row r="66" spans="1:8" s="173" customFormat="1" ht="12.75" customHeight="1">
      <c r="A66" s="51"/>
      <c r="B66" s="52"/>
      <c r="C66" s="291" t="s">
        <v>1580</v>
      </c>
      <c r="D66" s="51"/>
      <c r="E66" s="51"/>
      <c r="F66" s="55"/>
      <c r="G66" s="55"/>
      <c r="H66" s="55"/>
    </row>
    <row r="67" spans="2:14" s="173" customFormat="1" ht="15.75">
      <c r="B67" s="52"/>
      <c r="D67" s="51"/>
      <c r="E67" s="51"/>
      <c r="F67" s="55"/>
      <c r="G67" s="55"/>
      <c r="H67" s="55"/>
      <c r="I67" s="55"/>
      <c r="J67" s="55"/>
      <c r="K67" s="55"/>
      <c r="L67" s="55"/>
      <c r="M67" s="55"/>
      <c r="N67" s="55"/>
    </row>
    <row r="68" spans="1:8" ht="12.75">
      <c r="A68" s="51" t="s">
        <v>1579</v>
      </c>
      <c r="B68" s="51"/>
      <c r="C68" s="54"/>
      <c r="D68" s="54"/>
      <c r="E68" s="54"/>
      <c r="F68" s="54"/>
      <c r="G68" s="54"/>
      <c r="H68" s="58"/>
    </row>
    <row r="69" spans="1:7" ht="12.75" customHeight="1">
      <c r="A69" s="51"/>
      <c r="B69" s="51"/>
      <c r="C69" s="291" t="s">
        <v>1580</v>
      </c>
      <c r="D69" s="51"/>
      <c r="E69" s="51"/>
      <c r="F69" s="55"/>
      <c r="G69" s="55"/>
    </row>
    <row r="70" spans="1:2" ht="15.75">
      <c r="A70" s="51" t="s">
        <v>1581</v>
      </c>
      <c r="B70" s="175"/>
    </row>
  </sheetData>
  <sheetProtection/>
  <mergeCells count="14">
    <mergeCell ref="C59:E59"/>
    <mergeCell ref="C60:K60"/>
    <mergeCell ref="C61:K61"/>
    <mergeCell ref="O63:P63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  <mergeCell ref="N8:O8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57421875" style="19" customWidth="1"/>
    <col min="3" max="3" width="26.57421875" style="280" customWidth="1"/>
    <col min="4" max="4" width="5.28125" style="19" customWidth="1"/>
    <col min="5" max="5" width="7.7109375" style="19" customWidth="1"/>
    <col min="6" max="6" width="7.57421875" style="19" bestFit="1" customWidth="1"/>
    <col min="7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140625" style="19" customWidth="1"/>
    <col min="17" max="16384" width="9.140625" style="19" customWidth="1"/>
  </cols>
  <sheetData>
    <row r="1" spans="1:16" ht="20.25">
      <c r="A1" s="317" t="s">
        <v>1528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P161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1411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1529</v>
      </c>
      <c r="B15" s="162"/>
      <c r="C15" s="31" t="s">
        <v>88</v>
      </c>
      <c r="D15" s="79" t="s">
        <v>1328</v>
      </c>
      <c r="E15" s="163">
        <v>131.2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25.5">
      <c r="A16" s="162" t="s">
        <v>1530</v>
      </c>
      <c r="B16" s="162"/>
      <c r="C16" s="31" t="s">
        <v>1413</v>
      </c>
      <c r="D16" s="79" t="s">
        <v>1329</v>
      </c>
      <c r="E16" s="163">
        <v>2.72</v>
      </c>
      <c r="F16" s="122"/>
      <c r="G16" s="93"/>
      <c r="H16" s="93"/>
      <c r="I16" s="97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1531</v>
      </c>
      <c r="B17" s="162"/>
      <c r="C17" s="31" t="s">
        <v>1414</v>
      </c>
      <c r="D17" s="79" t="s">
        <v>1329</v>
      </c>
      <c r="E17" s="163">
        <v>2.2</v>
      </c>
      <c r="F17" s="122"/>
      <c r="G17" s="93"/>
      <c r="H17" s="93"/>
      <c r="I17" s="97"/>
      <c r="J17" s="123"/>
      <c r="K17" s="94"/>
      <c r="L17" s="142"/>
      <c r="M17" s="123"/>
      <c r="N17" s="143"/>
      <c r="O17" s="143"/>
      <c r="P17" s="96"/>
    </row>
    <row r="18" spans="1:16" ht="12.75">
      <c r="A18" s="162"/>
      <c r="B18" s="178"/>
      <c r="C18" s="40" t="s">
        <v>1290</v>
      </c>
      <c r="D18" s="79"/>
      <c r="E18" s="137"/>
      <c r="F18" s="99"/>
      <c r="G18" s="93"/>
      <c r="H18" s="93"/>
      <c r="I18" s="97"/>
      <c r="J18" s="101"/>
      <c r="K18" s="94"/>
      <c r="L18" s="179"/>
      <c r="M18" s="180"/>
      <c r="N18" s="98"/>
      <c r="O18" s="98"/>
      <c r="P18" s="98"/>
    </row>
    <row r="19" spans="1:17" ht="12.75">
      <c r="A19" s="181">
        <v>2</v>
      </c>
      <c r="B19" s="187"/>
      <c r="C19" s="293" t="s">
        <v>1463</v>
      </c>
      <c r="D19" s="79"/>
      <c r="E19" s="137"/>
      <c r="F19" s="99"/>
      <c r="G19" s="93"/>
      <c r="H19" s="93"/>
      <c r="I19" s="93"/>
      <c r="J19" s="123"/>
      <c r="K19" s="94"/>
      <c r="L19" s="142"/>
      <c r="M19" s="123"/>
      <c r="N19" s="143"/>
      <c r="O19" s="143"/>
      <c r="P19" s="96"/>
      <c r="Q19" s="203"/>
    </row>
    <row r="20" spans="1:17" ht="25.5">
      <c r="A20" s="162" t="s">
        <v>1532</v>
      </c>
      <c r="B20" s="162"/>
      <c r="C20" s="31" t="s">
        <v>68</v>
      </c>
      <c r="D20" s="79" t="s">
        <v>1328</v>
      </c>
      <c r="E20" s="137">
        <v>41</v>
      </c>
      <c r="F20" s="99"/>
      <c r="G20" s="93"/>
      <c r="H20" s="93"/>
      <c r="I20" s="93"/>
      <c r="J20" s="123"/>
      <c r="K20" s="94"/>
      <c r="L20" s="142"/>
      <c r="M20" s="123"/>
      <c r="N20" s="143"/>
      <c r="O20" s="143"/>
      <c r="P20" s="96"/>
      <c r="Q20" s="203"/>
    </row>
    <row r="21" spans="1:17" ht="25.5">
      <c r="A21" s="162" t="s">
        <v>1550</v>
      </c>
      <c r="B21" s="162"/>
      <c r="C21" s="31" t="s">
        <v>67</v>
      </c>
      <c r="D21" s="79" t="s">
        <v>1329</v>
      </c>
      <c r="E21" s="137">
        <v>2.51</v>
      </c>
      <c r="F21" s="99"/>
      <c r="G21" s="93"/>
      <c r="H21" s="93"/>
      <c r="I21" s="93"/>
      <c r="J21" s="123"/>
      <c r="K21" s="94"/>
      <c r="L21" s="142"/>
      <c r="M21" s="123"/>
      <c r="N21" s="143"/>
      <c r="O21" s="143"/>
      <c r="P21" s="96"/>
      <c r="Q21" s="203"/>
    </row>
    <row r="22" spans="1:17" ht="25.5">
      <c r="A22" s="162" t="s">
        <v>1225</v>
      </c>
      <c r="B22" s="162"/>
      <c r="C22" s="31" t="s">
        <v>1333</v>
      </c>
      <c r="D22" s="79" t="s">
        <v>1329</v>
      </c>
      <c r="E22" s="137">
        <f>E20*0.05+E21+2</f>
        <v>6.56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  <c r="Q22" s="203"/>
    </row>
    <row r="23" spans="1:17" ht="12.75">
      <c r="A23" s="162"/>
      <c r="B23" s="178"/>
      <c r="C23" s="40" t="s">
        <v>1290</v>
      </c>
      <c r="D23" s="79"/>
      <c r="E23" s="137"/>
      <c r="F23" s="99"/>
      <c r="G23" s="93"/>
      <c r="H23" s="93"/>
      <c r="I23" s="97"/>
      <c r="J23" s="101"/>
      <c r="K23" s="94"/>
      <c r="L23" s="179"/>
      <c r="M23" s="180"/>
      <c r="N23" s="98"/>
      <c r="O23" s="98"/>
      <c r="P23" s="98"/>
      <c r="Q23" s="203"/>
    </row>
    <row r="24" spans="1:17" ht="12.75">
      <c r="A24" s="181">
        <v>3</v>
      </c>
      <c r="B24" s="181"/>
      <c r="C24" s="219" t="s">
        <v>1427</v>
      </c>
      <c r="D24" s="79"/>
      <c r="E24" s="137"/>
      <c r="F24" s="99"/>
      <c r="G24" s="93"/>
      <c r="H24" s="93"/>
      <c r="I24" s="93"/>
      <c r="J24" s="123"/>
      <c r="K24" s="94"/>
      <c r="L24" s="142"/>
      <c r="M24" s="123"/>
      <c r="N24" s="143"/>
      <c r="O24" s="143"/>
      <c r="P24" s="96"/>
      <c r="Q24" s="203"/>
    </row>
    <row r="25" spans="1:17" ht="38.25">
      <c r="A25" s="162" t="s">
        <v>1533</v>
      </c>
      <c r="B25" s="162"/>
      <c r="C25" s="31" t="s">
        <v>69</v>
      </c>
      <c r="D25" s="79" t="s">
        <v>1329</v>
      </c>
      <c r="E25" s="137">
        <v>1</v>
      </c>
      <c r="F25" s="99"/>
      <c r="G25" s="93"/>
      <c r="H25" s="93"/>
      <c r="I25" s="93"/>
      <c r="J25" s="123"/>
      <c r="K25" s="94"/>
      <c r="L25" s="142"/>
      <c r="M25" s="123"/>
      <c r="N25" s="143"/>
      <c r="O25" s="143"/>
      <c r="P25" s="96"/>
      <c r="Q25" s="203"/>
    </row>
    <row r="26" spans="1:17" ht="12.75">
      <c r="A26" s="162"/>
      <c r="B26" s="178"/>
      <c r="C26" s="40" t="s">
        <v>1290</v>
      </c>
      <c r="D26" s="79"/>
      <c r="E26" s="137"/>
      <c r="F26" s="99"/>
      <c r="G26" s="93"/>
      <c r="H26" s="93"/>
      <c r="I26" s="97"/>
      <c r="J26" s="101"/>
      <c r="K26" s="94"/>
      <c r="L26" s="179"/>
      <c r="M26" s="180"/>
      <c r="N26" s="98"/>
      <c r="O26" s="98"/>
      <c r="P26" s="98"/>
      <c r="Q26" s="203"/>
    </row>
    <row r="27" spans="1:17" ht="12.75">
      <c r="A27" s="181">
        <v>4</v>
      </c>
      <c r="B27" s="181"/>
      <c r="C27" s="219" t="s">
        <v>1429</v>
      </c>
      <c r="D27" s="79"/>
      <c r="E27" s="137"/>
      <c r="F27" s="99"/>
      <c r="G27" s="93"/>
      <c r="H27" s="93"/>
      <c r="I27" s="93"/>
      <c r="J27" s="123"/>
      <c r="K27" s="94"/>
      <c r="L27" s="142"/>
      <c r="M27" s="123"/>
      <c r="N27" s="143"/>
      <c r="O27" s="143"/>
      <c r="P27" s="96"/>
      <c r="Q27" s="203"/>
    </row>
    <row r="28" spans="1:17" ht="25.5">
      <c r="A28" s="162" t="s">
        <v>1534</v>
      </c>
      <c r="B28" s="162"/>
      <c r="C28" s="31" t="s">
        <v>1452</v>
      </c>
      <c r="D28" s="79" t="s">
        <v>1329</v>
      </c>
      <c r="E28" s="137">
        <v>1.68</v>
      </c>
      <c r="F28" s="99"/>
      <c r="G28" s="93"/>
      <c r="H28" s="93"/>
      <c r="I28" s="93"/>
      <c r="J28" s="123"/>
      <c r="K28" s="94"/>
      <c r="L28" s="142"/>
      <c r="M28" s="123"/>
      <c r="N28" s="143"/>
      <c r="O28" s="143"/>
      <c r="P28" s="96"/>
      <c r="Q28" s="203"/>
    </row>
    <row r="29" spans="1:17" ht="25.5">
      <c r="A29" s="162" t="s">
        <v>1535</v>
      </c>
      <c r="B29" s="162"/>
      <c r="C29" s="31" t="s">
        <v>1424</v>
      </c>
      <c r="D29" s="79" t="s">
        <v>1328</v>
      </c>
      <c r="E29" s="137">
        <v>52.42</v>
      </c>
      <c r="F29" s="99"/>
      <c r="G29" s="93"/>
      <c r="H29" s="93"/>
      <c r="I29" s="93"/>
      <c r="J29" s="123"/>
      <c r="K29" s="94"/>
      <c r="L29" s="142"/>
      <c r="M29" s="123"/>
      <c r="N29" s="143"/>
      <c r="O29" s="143"/>
      <c r="P29" s="96"/>
      <c r="Q29" s="203"/>
    </row>
    <row r="30" spans="1:17" ht="25.5">
      <c r="A30" s="162" t="s">
        <v>1536</v>
      </c>
      <c r="B30" s="162"/>
      <c r="C30" s="31" t="s">
        <v>1425</v>
      </c>
      <c r="D30" s="79" t="s">
        <v>1328</v>
      </c>
      <c r="E30" s="137">
        <v>52.42</v>
      </c>
      <c r="F30" s="99"/>
      <c r="G30" s="93"/>
      <c r="H30" s="93"/>
      <c r="I30" s="93"/>
      <c r="J30" s="123"/>
      <c r="K30" s="94"/>
      <c r="L30" s="142"/>
      <c r="M30" s="123"/>
      <c r="N30" s="143"/>
      <c r="O30" s="143"/>
      <c r="P30" s="96"/>
      <c r="Q30" s="203"/>
    </row>
    <row r="31" spans="1:17" ht="63.75">
      <c r="A31" s="162" t="s">
        <v>1537</v>
      </c>
      <c r="B31" s="162"/>
      <c r="C31" s="31" t="s">
        <v>39</v>
      </c>
      <c r="D31" s="79" t="s">
        <v>1328</v>
      </c>
      <c r="E31" s="137">
        <v>52.42</v>
      </c>
      <c r="F31" s="99"/>
      <c r="G31" s="93"/>
      <c r="H31" s="93"/>
      <c r="I31" s="93"/>
      <c r="J31" s="123"/>
      <c r="K31" s="94"/>
      <c r="L31" s="142"/>
      <c r="M31" s="123"/>
      <c r="N31" s="143"/>
      <c r="O31" s="143"/>
      <c r="P31" s="96"/>
      <c r="Q31" s="203"/>
    </row>
    <row r="32" spans="1:17" ht="12.75">
      <c r="A32" s="162" t="s">
        <v>1538</v>
      </c>
      <c r="B32" s="162"/>
      <c r="C32" s="31" t="s">
        <v>1426</v>
      </c>
      <c r="D32" s="79" t="s">
        <v>1374</v>
      </c>
      <c r="E32" s="137">
        <v>27.8</v>
      </c>
      <c r="F32" s="99"/>
      <c r="G32" s="93"/>
      <c r="H32" s="93"/>
      <c r="I32" s="93"/>
      <c r="J32" s="123"/>
      <c r="K32" s="94"/>
      <c r="L32" s="142"/>
      <c r="M32" s="123"/>
      <c r="N32" s="143"/>
      <c r="O32" s="143"/>
      <c r="P32" s="96"/>
      <c r="Q32" s="203"/>
    </row>
    <row r="33" spans="1:17" ht="25.5">
      <c r="A33" s="162" t="s">
        <v>1546</v>
      </c>
      <c r="B33" s="162"/>
      <c r="C33" s="31" t="s">
        <v>70</v>
      </c>
      <c r="D33" s="79" t="s">
        <v>1307</v>
      </c>
      <c r="E33" s="137">
        <v>1</v>
      </c>
      <c r="F33" s="99"/>
      <c r="G33" s="93"/>
      <c r="H33" s="93"/>
      <c r="I33" s="93"/>
      <c r="J33" s="123"/>
      <c r="K33" s="94"/>
      <c r="L33" s="142"/>
      <c r="M33" s="123"/>
      <c r="N33" s="143"/>
      <c r="O33" s="143"/>
      <c r="P33" s="96"/>
      <c r="Q33" s="203"/>
    </row>
    <row r="34" spans="1:17" ht="81.75" customHeight="1">
      <c r="A34" s="162" t="s">
        <v>1547</v>
      </c>
      <c r="B34" s="162"/>
      <c r="C34" s="31" t="s">
        <v>10</v>
      </c>
      <c r="D34" s="79" t="s">
        <v>1328</v>
      </c>
      <c r="E34" s="137">
        <v>60.28</v>
      </c>
      <c r="F34" s="99"/>
      <c r="G34" s="93"/>
      <c r="H34" s="93"/>
      <c r="I34" s="93"/>
      <c r="J34" s="123"/>
      <c r="K34" s="94"/>
      <c r="L34" s="142"/>
      <c r="M34" s="123"/>
      <c r="N34" s="143"/>
      <c r="O34" s="143"/>
      <c r="P34" s="96"/>
      <c r="Q34" s="203"/>
    </row>
    <row r="35" spans="1:17" ht="51">
      <c r="A35" s="162" t="s">
        <v>1548</v>
      </c>
      <c r="B35" s="162"/>
      <c r="C35" s="31" t="s">
        <v>72</v>
      </c>
      <c r="D35" s="79" t="s">
        <v>1328</v>
      </c>
      <c r="E35" s="137">
        <v>3</v>
      </c>
      <c r="F35" s="99"/>
      <c r="G35" s="93"/>
      <c r="H35" s="93"/>
      <c r="I35" s="93"/>
      <c r="J35" s="123"/>
      <c r="K35" s="94"/>
      <c r="L35" s="142"/>
      <c r="M35" s="123"/>
      <c r="N35" s="143"/>
      <c r="O35" s="143"/>
      <c r="P35" s="96"/>
      <c r="Q35" s="203"/>
    </row>
    <row r="36" spans="1:17" ht="38.25">
      <c r="A36" s="162" t="s">
        <v>1549</v>
      </c>
      <c r="B36" s="162"/>
      <c r="C36" s="31" t="s">
        <v>7</v>
      </c>
      <c r="D36" s="79" t="s">
        <v>1328</v>
      </c>
      <c r="E36" s="137">
        <v>3</v>
      </c>
      <c r="F36" s="99"/>
      <c r="G36" s="93"/>
      <c r="H36" s="93"/>
      <c r="I36" s="93"/>
      <c r="J36" s="123"/>
      <c r="K36" s="94"/>
      <c r="L36" s="142"/>
      <c r="M36" s="123"/>
      <c r="N36" s="143"/>
      <c r="O36" s="143"/>
      <c r="P36" s="96"/>
      <c r="Q36" s="203"/>
    </row>
    <row r="37" spans="1:17" ht="51">
      <c r="A37" s="162" t="s">
        <v>71</v>
      </c>
      <c r="B37" s="162"/>
      <c r="C37" s="31" t="s">
        <v>8</v>
      </c>
      <c r="D37" s="79" t="s">
        <v>1328</v>
      </c>
      <c r="E37" s="137">
        <v>3</v>
      </c>
      <c r="F37" s="99"/>
      <c r="G37" s="93"/>
      <c r="H37" s="93"/>
      <c r="I37" s="93"/>
      <c r="J37" s="123"/>
      <c r="K37" s="94"/>
      <c r="L37" s="142"/>
      <c r="M37" s="123"/>
      <c r="N37" s="143"/>
      <c r="O37" s="143"/>
      <c r="P37" s="96"/>
      <c r="Q37" s="203"/>
    </row>
    <row r="38" spans="1:17" ht="12.75">
      <c r="A38" s="162"/>
      <c r="B38" s="178"/>
      <c r="C38" s="40" t="s">
        <v>1290</v>
      </c>
      <c r="D38" s="79"/>
      <c r="E38" s="137"/>
      <c r="F38" s="99"/>
      <c r="G38" s="93"/>
      <c r="H38" s="93"/>
      <c r="I38" s="97"/>
      <c r="J38" s="101"/>
      <c r="K38" s="94"/>
      <c r="L38" s="179"/>
      <c r="M38" s="180"/>
      <c r="N38" s="98"/>
      <c r="O38" s="98"/>
      <c r="P38" s="98"/>
      <c r="Q38" s="203"/>
    </row>
    <row r="39" spans="1:17" ht="12.75">
      <c r="A39" s="181">
        <v>5</v>
      </c>
      <c r="B39" s="181"/>
      <c r="C39" s="219" t="s">
        <v>1539</v>
      </c>
      <c r="D39" s="79"/>
      <c r="E39" s="137"/>
      <c r="F39" s="99"/>
      <c r="G39" s="93"/>
      <c r="H39" s="93"/>
      <c r="I39" s="93"/>
      <c r="J39" s="123"/>
      <c r="K39" s="94"/>
      <c r="L39" s="142"/>
      <c r="M39" s="123"/>
      <c r="N39" s="143"/>
      <c r="O39" s="143"/>
      <c r="P39" s="96"/>
      <c r="Q39" s="203"/>
    </row>
    <row r="40" spans="1:17" ht="25.5">
      <c r="A40" s="162" t="s">
        <v>1540</v>
      </c>
      <c r="B40" s="162"/>
      <c r="C40" s="31" t="s">
        <v>1545</v>
      </c>
      <c r="D40" s="79" t="s">
        <v>1328</v>
      </c>
      <c r="E40" s="137">
        <v>7</v>
      </c>
      <c r="F40" s="99"/>
      <c r="G40" s="93"/>
      <c r="H40" s="93"/>
      <c r="I40" s="93"/>
      <c r="J40" s="123"/>
      <c r="K40" s="94"/>
      <c r="L40" s="142"/>
      <c r="M40" s="123"/>
      <c r="N40" s="143"/>
      <c r="O40" s="143"/>
      <c r="P40" s="96"/>
      <c r="Q40" s="203"/>
    </row>
    <row r="41" spans="1:17" ht="25.5">
      <c r="A41" s="162" t="s">
        <v>1541</v>
      </c>
      <c r="B41" s="162"/>
      <c r="C41" s="31" t="s">
        <v>74</v>
      </c>
      <c r="D41" s="79" t="s">
        <v>1328</v>
      </c>
      <c r="E41" s="137">
        <v>1.98</v>
      </c>
      <c r="F41" s="99"/>
      <c r="G41" s="93"/>
      <c r="H41" s="93"/>
      <c r="I41" s="93"/>
      <c r="J41" s="123"/>
      <c r="K41" s="94"/>
      <c r="L41" s="142"/>
      <c r="M41" s="123"/>
      <c r="N41" s="143"/>
      <c r="O41" s="143"/>
      <c r="P41" s="96"/>
      <c r="Q41" s="203"/>
    </row>
    <row r="42" spans="1:17" ht="25.5">
      <c r="A42" s="162" t="s">
        <v>1542</v>
      </c>
      <c r="B42" s="162"/>
      <c r="C42" s="31" t="s">
        <v>75</v>
      </c>
      <c r="D42" s="79" t="s">
        <v>1328</v>
      </c>
      <c r="E42" s="137">
        <v>41.67</v>
      </c>
      <c r="F42" s="99"/>
      <c r="G42" s="93"/>
      <c r="H42" s="93"/>
      <c r="I42" s="93"/>
      <c r="J42" s="123"/>
      <c r="K42" s="94"/>
      <c r="L42" s="142"/>
      <c r="M42" s="123"/>
      <c r="N42" s="143"/>
      <c r="O42" s="143"/>
      <c r="P42" s="96"/>
      <c r="Q42" s="203"/>
    </row>
    <row r="43" spans="1:17" ht="12.75">
      <c r="A43" s="162" t="s">
        <v>77</v>
      </c>
      <c r="B43" s="162"/>
      <c r="C43" s="31" t="s">
        <v>76</v>
      </c>
      <c r="D43" s="79" t="s">
        <v>1328</v>
      </c>
      <c r="E43" s="137">
        <v>41.67</v>
      </c>
      <c r="F43" s="99"/>
      <c r="G43" s="93"/>
      <c r="H43" s="93"/>
      <c r="I43" s="93"/>
      <c r="J43" s="123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83</v>
      </c>
      <c r="B44" s="162"/>
      <c r="C44" s="31" t="s">
        <v>78</v>
      </c>
      <c r="D44" s="79" t="s">
        <v>1328</v>
      </c>
      <c r="E44" s="137">
        <v>0.5</v>
      </c>
      <c r="F44" s="99"/>
      <c r="G44" s="93"/>
      <c r="H44" s="93"/>
      <c r="I44" s="93"/>
      <c r="J44" s="123"/>
      <c r="K44" s="94"/>
      <c r="L44" s="142"/>
      <c r="M44" s="123"/>
      <c r="N44" s="143"/>
      <c r="O44" s="143"/>
      <c r="P44" s="96"/>
      <c r="Q44" s="203"/>
    </row>
    <row r="45" spans="1:17" ht="25.5">
      <c r="A45" s="162" t="s">
        <v>84</v>
      </c>
      <c r="B45" s="162"/>
      <c r="C45" s="31" t="s">
        <v>79</v>
      </c>
      <c r="D45" s="79" t="s">
        <v>1328</v>
      </c>
      <c r="E45" s="137">
        <v>20.49</v>
      </c>
      <c r="F45" s="99"/>
      <c r="G45" s="93"/>
      <c r="H45" s="93"/>
      <c r="I45" s="93"/>
      <c r="J45" s="123"/>
      <c r="K45" s="94"/>
      <c r="L45" s="142"/>
      <c r="M45" s="123"/>
      <c r="N45" s="143"/>
      <c r="O45" s="143"/>
      <c r="P45" s="96"/>
      <c r="Q45" s="203"/>
    </row>
    <row r="46" spans="1:17" ht="25.5">
      <c r="A46" s="162" t="s">
        <v>85</v>
      </c>
      <c r="B46" s="162"/>
      <c r="C46" s="31" t="s">
        <v>80</v>
      </c>
      <c r="D46" s="79" t="s">
        <v>1328</v>
      </c>
      <c r="E46" s="137">
        <v>1.36</v>
      </c>
      <c r="F46" s="99"/>
      <c r="G46" s="93"/>
      <c r="H46" s="93"/>
      <c r="I46" s="93"/>
      <c r="J46" s="123"/>
      <c r="K46" s="94"/>
      <c r="L46" s="142"/>
      <c r="M46" s="123"/>
      <c r="N46" s="143"/>
      <c r="O46" s="143"/>
      <c r="P46" s="96"/>
      <c r="Q46" s="203"/>
    </row>
    <row r="47" spans="1:17" ht="12.75">
      <c r="A47" s="162" t="s">
        <v>86</v>
      </c>
      <c r="B47" s="162"/>
      <c r="C47" s="31" t="s">
        <v>81</v>
      </c>
      <c r="D47" s="79" t="s">
        <v>1328</v>
      </c>
      <c r="E47" s="137">
        <v>21.85</v>
      </c>
      <c r="F47" s="99"/>
      <c r="G47" s="93"/>
      <c r="H47" s="93"/>
      <c r="I47" s="93"/>
      <c r="J47" s="123"/>
      <c r="K47" s="94"/>
      <c r="L47" s="142"/>
      <c r="M47" s="123"/>
      <c r="N47" s="143"/>
      <c r="O47" s="143"/>
      <c r="P47" s="96"/>
      <c r="Q47" s="203"/>
    </row>
    <row r="48" spans="1:17" ht="12.75">
      <c r="A48" s="162" t="s">
        <v>87</v>
      </c>
      <c r="B48" s="162"/>
      <c r="C48" s="31" t="s">
        <v>82</v>
      </c>
      <c r="D48" s="79" t="s">
        <v>1328</v>
      </c>
      <c r="E48" s="137">
        <v>2.21</v>
      </c>
      <c r="F48" s="99"/>
      <c r="G48" s="93"/>
      <c r="H48" s="93"/>
      <c r="I48" s="93"/>
      <c r="J48" s="123"/>
      <c r="K48" s="94"/>
      <c r="L48" s="142"/>
      <c r="M48" s="123"/>
      <c r="N48" s="143"/>
      <c r="O48" s="143"/>
      <c r="P48" s="96"/>
      <c r="Q48" s="203"/>
    </row>
    <row r="49" spans="1:17" ht="12.75">
      <c r="A49" s="162"/>
      <c r="B49" s="178"/>
      <c r="C49" s="40" t="s">
        <v>1290</v>
      </c>
      <c r="D49" s="79"/>
      <c r="E49" s="137"/>
      <c r="F49" s="99"/>
      <c r="G49" s="93"/>
      <c r="H49" s="93"/>
      <c r="I49" s="97"/>
      <c r="J49" s="101"/>
      <c r="K49" s="94"/>
      <c r="L49" s="179"/>
      <c r="M49" s="180"/>
      <c r="N49" s="98"/>
      <c r="O49" s="98"/>
      <c r="P49" s="98"/>
      <c r="Q49" s="203"/>
    </row>
    <row r="50" spans="1:17" ht="12.75">
      <c r="A50" s="181">
        <v>6</v>
      </c>
      <c r="B50" s="181"/>
      <c r="C50" s="219" t="s">
        <v>1390</v>
      </c>
      <c r="D50" s="79"/>
      <c r="E50" s="137"/>
      <c r="F50" s="99"/>
      <c r="G50" s="93"/>
      <c r="H50" s="93"/>
      <c r="I50" s="93"/>
      <c r="J50" s="123"/>
      <c r="K50" s="94"/>
      <c r="L50" s="142"/>
      <c r="M50" s="123"/>
      <c r="N50" s="143"/>
      <c r="O50" s="143"/>
      <c r="P50" s="96"/>
      <c r="Q50" s="203"/>
    </row>
    <row r="51" spans="1:17" ht="12.75">
      <c r="A51" s="162" t="s">
        <v>1543</v>
      </c>
      <c r="B51" s="162"/>
      <c r="C51" s="31" t="s">
        <v>73</v>
      </c>
      <c r="D51" s="79" t="s">
        <v>1328</v>
      </c>
      <c r="E51" s="137">
        <v>1.54</v>
      </c>
      <c r="F51" s="99"/>
      <c r="G51" s="93"/>
      <c r="H51" s="93"/>
      <c r="I51" s="93"/>
      <c r="J51" s="123"/>
      <c r="K51" s="94"/>
      <c r="L51" s="142"/>
      <c r="M51" s="123"/>
      <c r="N51" s="143"/>
      <c r="O51" s="143"/>
      <c r="P51" s="96"/>
      <c r="Q51" s="203"/>
    </row>
    <row r="52" spans="1:17" ht="12.75">
      <c r="A52" s="162"/>
      <c r="B52" s="178"/>
      <c r="C52" s="40" t="s">
        <v>1290</v>
      </c>
      <c r="D52" s="79"/>
      <c r="E52" s="137"/>
      <c r="F52" s="99"/>
      <c r="G52" s="93"/>
      <c r="H52" s="93"/>
      <c r="I52" s="97"/>
      <c r="J52" s="101"/>
      <c r="K52" s="94"/>
      <c r="L52" s="179"/>
      <c r="M52" s="180"/>
      <c r="N52" s="98"/>
      <c r="O52" s="98"/>
      <c r="P52" s="98"/>
      <c r="Q52" s="203"/>
    </row>
    <row r="53" spans="1:16" ht="12.75">
      <c r="A53" s="125"/>
      <c r="B53" s="20"/>
      <c r="C53" s="343" t="s">
        <v>1291</v>
      </c>
      <c r="D53" s="344"/>
      <c r="E53" s="345"/>
      <c r="F53" s="14"/>
      <c r="G53" s="15"/>
      <c r="H53" s="15"/>
      <c r="I53" s="15"/>
      <c r="J53" s="16"/>
      <c r="K53" s="16"/>
      <c r="L53" s="102"/>
      <c r="M53" s="103"/>
      <c r="N53" s="103"/>
      <c r="O53" s="103"/>
      <c r="P53" s="103"/>
    </row>
    <row r="54" spans="1:16" ht="12.75">
      <c r="A54" s="125"/>
      <c r="B54" s="20"/>
      <c r="C54" s="346" t="s">
        <v>1583</v>
      </c>
      <c r="D54" s="347"/>
      <c r="E54" s="347"/>
      <c r="F54" s="347"/>
      <c r="G54" s="347"/>
      <c r="H54" s="347"/>
      <c r="I54" s="347"/>
      <c r="J54" s="347"/>
      <c r="K54" s="316"/>
      <c r="L54" s="104"/>
      <c r="M54" s="105"/>
      <c r="N54" s="105"/>
      <c r="O54" s="105"/>
      <c r="P54" s="164"/>
    </row>
    <row r="55" spans="1:16" ht="12.75">
      <c r="A55" s="125"/>
      <c r="B55" s="20"/>
      <c r="C55" s="348" t="s">
        <v>1584</v>
      </c>
      <c r="D55" s="347"/>
      <c r="E55" s="347"/>
      <c r="F55" s="347"/>
      <c r="G55" s="347"/>
      <c r="H55" s="347"/>
      <c r="I55" s="347"/>
      <c r="J55" s="347"/>
      <c r="K55" s="316"/>
      <c r="L55" s="165"/>
      <c r="M55" s="166"/>
      <c r="N55" s="166"/>
      <c r="O55" s="166"/>
      <c r="P55" s="166"/>
    </row>
    <row r="56" spans="1:16" ht="12.75">
      <c r="A56" s="138"/>
      <c r="B56" s="160"/>
      <c r="C56" s="288"/>
      <c r="D56" s="167"/>
      <c r="E56" s="167"/>
      <c r="F56" s="160"/>
      <c r="G56" s="160"/>
      <c r="H56" s="160"/>
      <c r="I56" s="160"/>
      <c r="J56" s="160"/>
      <c r="K56" s="160"/>
      <c r="L56" s="167"/>
      <c r="M56" s="167"/>
      <c r="N56" s="167"/>
      <c r="O56" s="167"/>
      <c r="P56" s="167"/>
    </row>
    <row r="57" spans="1:16" ht="12.75">
      <c r="A57" s="138"/>
      <c r="B57" s="160"/>
      <c r="C57" s="288"/>
      <c r="D57" s="167"/>
      <c r="E57" s="167"/>
      <c r="F57" s="160"/>
      <c r="G57" s="160"/>
      <c r="H57" s="160"/>
      <c r="I57" s="160"/>
      <c r="J57" s="160"/>
      <c r="K57" s="160"/>
      <c r="L57" s="167"/>
      <c r="M57" s="167"/>
      <c r="N57" s="168" t="s">
        <v>1585</v>
      </c>
      <c r="O57" s="349"/>
      <c r="P57" s="349"/>
    </row>
    <row r="58" spans="1:16" ht="12.75">
      <c r="A58" s="138"/>
      <c r="B58" s="169"/>
      <c r="C58" s="289"/>
      <c r="D58" s="171"/>
      <c r="E58" s="82"/>
      <c r="F58" s="66"/>
      <c r="G58" s="67"/>
      <c r="H58" s="67"/>
      <c r="I58" s="67"/>
      <c r="J58" s="68"/>
      <c r="K58" s="69"/>
      <c r="L58" s="70"/>
      <c r="M58" s="68"/>
      <c r="N58" s="172"/>
      <c r="O58" s="172"/>
      <c r="P58" s="72"/>
    </row>
    <row r="59" spans="1:10" s="174" customFormat="1" ht="15.75">
      <c r="A59" s="51" t="s">
        <v>1578</v>
      </c>
      <c r="B59" s="52"/>
      <c r="C59" s="290"/>
      <c r="D59" s="53"/>
      <c r="E59" s="53"/>
      <c r="F59" s="53"/>
      <c r="G59" s="53"/>
      <c r="H59" s="55"/>
      <c r="I59" s="173"/>
      <c r="J59" s="173"/>
    </row>
    <row r="60" spans="1:8" s="173" customFormat="1" ht="12.75" customHeight="1">
      <c r="A60" s="51"/>
      <c r="B60" s="52"/>
      <c r="C60" s="291" t="s">
        <v>1580</v>
      </c>
      <c r="D60" s="51"/>
      <c r="E60" s="51"/>
      <c r="F60" s="55"/>
      <c r="G60" s="55"/>
      <c r="H60" s="55"/>
    </row>
    <row r="61" spans="2:14" s="173" customFormat="1" ht="15.75">
      <c r="B61" s="52"/>
      <c r="D61" s="51"/>
      <c r="E61" s="51"/>
      <c r="F61" s="55"/>
      <c r="G61" s="55"/>
      <c r="H61" s="55"/>
      <c r="I61" s="55"/>
      <c r="J61" s="55"/>
      <c r="K61" s="55"/>
      <c r="L61" s="55"/>
      <c r="M61" s="55"/>
      <c r="N61" s="55"/>
    </row>
    <row r="62" spans="1:8" ht="12.75">
      <c r="A62" s="51" t="s">
        <v>1579</v>
      </c>
      <c r="B62" s="51"/>
      <c r="C62" s="54"/>
      <c r="D62" s="54"/>
      <c r="E62" s="54"/>
      <c r="F62" s="54"/>
      <c r="G62" s="54"/>
      <c r="H62" s="58"/>
    </row>
    <row r="63" spans="1:7" ht="12.75" customHeight="1">
      <c r="A63" s="51"/>
      <c r="B63" s="51"/>
      <c r="C63" s="291" t="s">
        <v>1580</v>
      </c>
      <c r="D63" s="51"/>
      <c r="E63" s="51"/>
      <c r="F63" s="55"/>
      <c r="G63" s="55"/>
    </row>
    <row r="64" spans="1:2" ht="15.75">
      <c r="A64" s="51" t="s">
        <v>1581</v>
      </c>
      <c r="B64" s="175"/>
    </row>
  </sheetData>
  <sheetProtection/>
  <mergeCells count="14">
    <mergeCell ref="C53:E53"/>
    <mergeCell ref="C54:K54"/>
    <mergeCell ref="C55:K55"/>
    <mergeCell ref="O57:P57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showZeros="0" zoomScale="93" zoomScaleNormal="93" zoomScalePageLayoutView="0" workbookViewId="0" topLeftCell="A1">
      <selection activeCell="F15" sqref="F15"/>
    </sheetView>
  </sheetViews>
  <sheetFormatPr defaultColWidth="9.140625" defaultRowHeight="12.75"/>
  <cols>
    <col min="1" max="1" width="7.7109375" style="19" customWidth="1"/>
    <col min="2" max="2" width="6.421875" style="19" customWidth="1"/>
    <col min="3" max="3" width="28.57421875" style="280" customWidth="1"/>
    <col min="4" max="4" width="5.28125" style="19" customWidth="1"/>
    <col min="5" max="5" width="9.00390625" style="19" customWidth="1"/>
    <col min="6" max="6" width="6.421875" style="19" bestFit="1" customWidth="1"/>
    <col min="7" max="7" width="8.28125" style="19" bestFit="1" customWidth="1"/>
    <col min="8" max="8" width="6.8515625" style="19" bestFit="1" customWidth="1"/>
    <col min="9" max="11" width="8.8515625" style="19" customWidth="1"/>
    <col min="12" max="12" width="10.421875" style="19" customWidth="1"/>
    <col min="13" max="13" width="8.8515625" style="19" customWidth="1"/>
    <col min="14" max="14" width="10.7109375" style="19" bestFit="1" customWidth="1"/>
    <col min="15" max="15" width="8.8515625" style="19" customWidth="1"/>
    <col min="16" max="16" width="10.7109375" style="19" bestFit="1" customWidth="1"/>
    <col min="17" max="16384" width="9.140625" style="19" customWidth="1"/>
  </cols>
  <sheetData>
    <row r="1" spans="1:16" ht="20.25">
      <c r="A1" s="317" t="s">
        <v>1551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1406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P158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3" t="s">
        <v>1317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25.5">
      <c r="A15" s="162" t="s">
        <v>1552</v>
      </c>
      <c r="B15" s="162"/>
      <c r="C15" s="31" t="s">
        <v>812</v>
      </c>
      <c r="D15" s="79" t="s">
        <v>1329</v>
      </c>
      <c r="E15" s="163">
        <v>13</v>
      </c>
      <c r="F15" s="122"/>
      <c r="G15" s="93"/>
      <c r="H15" s="93"/>
      <c r="I15" s="93"/>
      <c r="J15" s="123"/>
      <c r="K15" s="94"/>
      <c r="L15" s="142"/>
      <c r="M15" s="123"/>
      <c r="N15" s="143"/>
      <c r="O15" s="143"/>
      <c r="P15" s="96"/>
    </row>
    <row r="16" spans="1:16" ht="12.75">
      <c r="A16" s="162" t="s">
        <v>1553</v>
      </c>
      <c r="B16" s="162"/>
      <c r="C16" s="31" t="s">
        <v>813</v>
      </c>
      <c r="D16" s="120" t="s">
        <v>933</v>
      </c>
      <c r="E16" s="191">
        <v>1</v>
      </c>
      <c r="F16" s="217"/>
      <c r="G16" s="93"/>
      <c r="H16" s="93"/>
      <c r="I16" s="93"/>
      <c r="J16" s="123"/>
      <c r="K16" s="94"/>
      <c r="L16" s="142"/>
      <c r="M16" s="123"/>
      <c r="N16" s="143"/>
      <c r="O16" s="143"/>
      <c r="P16" s="96"/>
    </row>
    <row r="17" spans="1:16" ht="25.5">
      <c r="A17" s="162" t="s">
        <v>1554</v>
      </c>
      <c r="B17" s="162"/>
      <c r="C17" s="31" t="s">
        <v>855</v>
      </c>
      <c r="D17" s="120" t="s">
        <v>1328</v>
      </c>
      <c r="E17" s="191">
        <v>8</v>
      </c>
      <c r="F17" s="217"/>
      <c r="G17" s="93"/>
      <c r="H17" s="93"/>
      <c r="I17" s="93"/>
      <c r="J17" s="123"/>
      <c r="K17" s="94"/>
      <c r="L17" s="142"/>
      <c r="M17" s="123"/>
      <c r="N17" s="143"/>
      <c r="O17" s="143"/>
      <c r="P17" s="96"/>
    </row>
    <row r="18" spans="1:16" ht="25.5">
      <c r="A18" s="162" t="s">
        <v>814</v>
      </c>
      <c r="B18" s="162"/>
      <c r="C18" s="31" t="s">
        <v>935</v>
      </c>
      <c r="D18" s="120" t="s">
        <v>1328</v>
      </c>
      <c r="E18" s="191">
        <v>350</v>
      </c>
      <c r="F18" s="217"/>
      <c r="G18" s="93"/>
      <c r="H18" s="93"/>
      <c r="I18" s="93"/>
      <c r="J18" s="123"/>
      <c r="K18" s="94"/>
      <c r="L18" s="142"/>
      <c r="M18" s="123"/>
      <c r="N18" s="143"/>
      <c r="O18" s="143"/>
      <c r="P18" s="96"/>
    </row>
    <row r="19" spans="1:16" ht="12.75">
      <c r="A19" s="162" t="s">
        <v>815</v>
      </c>
      <c r="B19" s="178"/>
      <c r="C19" s="218" t="s">
        <v>818</v>
      </c>
      <c r="D19" s="120" t="s">
        <v>1374</v>
      </c>
      <c r="E19" s="191">
        <f>50+0</f>
        <v>50</v>
      </c>
      <c r="F19" s="217"/>
      <c r="G19" s="93"/>
      <c r="H19" s="93"/>
      <c r="I19" s="93"/>
      <c r="J19" s="123"/>
      <c r="K19" s="94"/>
      <c r="L19" s="142"/>
      <c r="M19" s="123"/>
      <c r="N19" s="143"/>
      <c r="O19" s="143"/>
      <c r="P19" s="96"/>
    </row>
    <row r="20" spans="1:16" ht="25.5">
      <c r="A20" s="162" t="s">
        <v>816</v>
      </c>
      <c r="B20" s="178"/>
      <c r="C20" s="218" t="s">
        <v>819</v>
      </c>
      <c r="D20" s="120" t="s">
        <v>1328</v>
      </c>
      <c r="E20" s="191">
        <v>120</v>
      </c>
      <c r="F20" s="217"/>
      <c r="G20" s="93"/>
      <c r="H20" s="93"/>
      <c r="I20" s="93"/>
      <c r="J20" s="123"/>
      <c r="K20" s="94"/>
      <c r="L20" s="142"/>
      <c r="M20" s="123"/>
      <c r="N20" s="143"/>
      <c r="O20" s="143"/>
      <c r="P20" s="96"/>
    </row>
    <row r="21" spans="1:16" ht="12.75">
      <c r="A21" s="162" t="s">
        <v>817</v>
      </c>
      <c r="B21" s="178"/>
      <c r="C21" s="218" t="s">
        <v>765</v>
      </c>
      <c r="D21" s="120" t="s">
        <v>1307</v>
      </c>
      <c r="E21" s="191">
        <v>2</v>
      </c>
      <c r="F21" s="217"/>
      <c r="G21" s="93"/>
      <c r="H21" s="93"/>
      <c r="I21" s="93"/>
      <c r="J21" s="123"/>
      <c r="K21" s="94"/>
      <c r="L21" s="142"/>
      <c r="M21" s="123"/>
      <c r="N21" s="143"/>
      <c r="O21" s="143"/>
      <c r="P21" s="96"/>
    </row>
    <row r="22" spans="1:16" ht="12.75">
      <c r="A22" s="162" t="s">
        <v>766</v>
      </c>
      <c r="B22" s="162"/>
      <c r="C22" s="31" t="s">
        <v>1544</v>
      </c>
      <c r="D22" s="79" t="s">
        <v>1329</v>
      </c>
      <c r="E22" s="137">
        <f>E15+E16*2*2+E18*0.3+E19*0.15*0.3+E20*0.08*0.5+1+5</f>
        <v>135.05</v>
      </c>
      <c r="F22" s="99"/>
      <c r="G22" s="93"/>
      <c r="H22" s="93"/>
      <c r="I22" s="97"/>
      <c r="J22" s="101"/>
      <c r="K22" s="94"/>
      <c r="L22" s="142"/>
      <c r="M22" s="123"/>
      <c r="N22" s="143"/>
      <c r="O22" s="143"/>
      <c r="P22" s="96"/>
    </row>
    <row r="23" spans="1:16" ht="12.75">
      <c r="A23" s="162"/>
      <c r="B23" s="178"/>
      <c r="C23" s="40" t="s">
        <v>1290</v>
      </c>
      <c r="D23" s="79"/>
      <c r="E23" s="137"/>
      <c r="F23" s="99"/>
      <c r="G23" s="93"/>
      <c r="H23" s="93"/>
      <c r="I23" s="97"/>
      <c r="J23" s="123"/>
      <c r="K23" s="94"/>
      <c r="L23" s="179"/>
      <c r="M23" s="180"/>
      <c r="N23" s="98"/>
      <c r="O23" s="98"/>
      <c r="P23" s="98"/>
    </row>
    <row r="24" spans="1:16" ht="12.75">
      <c r="A24" s="181">
        <v>2</v>
      </c>
      <c r="B24" s="181"/>
      <c r="C24" s="219" t="s">
        <v>825</v>
      </c>
      <c r="D24" s="79"/>
      <c r="E24" s="137"/>
      <c r="F24" s="100"/>
      <c r="G24" s="93"/>
      <c r="H24" s="93"/>
      <c r="I24" s="93"/>
      <c r="J24" s="123"/>
      <c r="K24" s="94"/>
      <c r="L24" s="142"/>
      <c r="M24" s="123"/>
      <c r="N24" s="143"/>
      <c r="O24" s="143"/>
      <c r="P24" s="96"/>
    </row>
    <row r="25" spans="1:16" ht="25.5">
      <c r="A25" s="162" t="s">
        <v>821</v>
      </c>
      <c r="B25" s="178"/>
      <c r="C25" s="25" t="s">
        <v>823</v>
      </c>
      <c r="D25" s="77" t="s">
        <v>1329</v>
      </c>
      <c r="E25" s="163">
        <v>9.51</v>
      </c>
      <c r="F25" s="99"/>
      <c r="G25" s="93"/>
      <c r="H25" s="93"/>
      <c r="I25" s="97"/>
      <c r="J25" s="101"/>
      <c r="K25" s="94"/>
      <c r="L25" s="142"/>
      <c r="M25" s="123"/>
      <c r="N25" s="143"/>
      <c r="O25" s="143"/>
      <c r="P25" s="96"/>
    </row>
    <row r="26" spans="1:16" ht="12.75">
      <c r="A26" s="162" t="s">
        <v>1555</v>
      </c>
      <c r="B26" s="178"/>
      <c r="C26" s="25" t="s">
        <v>824</v>
      </c>
      <c r="D26" s="77" t="s">
        <v>1329</v>
      </c>
      <c r="E26" s="163">
        <v>4.82</v>
      </c>
      <c r="F26" s="99"/>
      <c r="G26" s="93"/>
      <c r="H26" s="93"/>
      <c r="I26" s="97"/>
      <c r="J26" s="101"/>
      <c r="K26" s="94"/>
      <c r="L26" s="142"/>
      <c r="M26" s="123"/>
      <c r="N26" s="143"/>
      <c r="O26" s="143"/>
      <c r="P26" s="96"/>
    </row>
    <row r="27" spans="1:16" ht="25.5">
      <c r="A27" s="162" t="s">
        <v>1556</v>
      </c>
      <c r="B27" s="178"/>
      <c r="C27" s="25" t="s">
        <v>826</v>
      </c>
      <c r="D27" s="77" t="s">
        <v>1329</v>
      </c>
      <c r="E27" s="163">
        <v>3</v>
      </c>
      <c r="F27" s="122"/>
      <c r="G27" s="93"/>
      <c r="H27" s="93"/>
      <c r="I27" s="93"/>
      <c r="J27" s="123"/>
      <c r="K27" s="94"/>
      <c r="L27" s="142"/>
      <c r="M27" s="123"/>
      <c r="N27" s="143"/>
      <c r="O27" s="143"/>
      <c r="P27" s="96"/>
    </row>
    <row r="28" spans="1:16" ht="25.5">
      <c r="A28" s="162" t="s">
        <v>1557</v>
      </c>
      <c r="B28" s="178"/>
      <c r="C28" s="25" t="s">
        <v>827</v>
      </c>
      <c r="D28" s="77" t="s">
        <v>1328</v>
      </c>
      <c r="E28" s="163">
        <v>48.44</v>
      </c>
      <c r="F28" s="122"/>
      <c r="G28" s="93"/>
      <c r="H28" s="93"/>
      <c r="I28" s="93"/>
      <c r="J28" s="123"/>
      <c r="K28" s="94"/>
      <c r="L28" s="142"/>
      <c r="M28" s="123"/>
      <c r="N28" s="143"/>
      <c r="O28" s="143"/>
      <c r="P28" s="96"/>
    </row>
    <row r="29" spans="1:16" ht="25.5">
      <c r="A29" s="162" t="s">
        <v>1558</v>
      </c>
      <c r="B29" s="178"/>
      <c r="C29" s="25" t="s">
        <v>828</v>
      </c>
      <c r="D29" s="77" t="s">
        <v>1329</v>
      </c>
      <c r="E29" s="163">
        <v>0.8</v>
      </c>
      <c r="F29" s="99"/>
      <c r="G29" s="93"/>
      <c r="H29" s="93"/>
      <c r="I29" s="97"/>
      <c r="J29" s="101"/>
      <c r="K29" s="94"/>
      <c r="L29" s="142"/>
      <c r="M29" s="123"/>
      <c r="N29" s="143"/>
      <c r="O29" s="143"/>
      <c r="P29" s="96"/>
    </row>
    <row r="30" spans="1:16" ht="25.5">
      <c r="A30" s="162" t="s">
        <v>1559</v>
      </c>
      <c r="B30" s="178"/>
      <c r="C30" s="25" t="s">
        <v>829</v>
      </c>
      <c r="D30" s="77" t="s">
        <v>1329</v>
      </c>
      <c r="E30" s="163">
        <v>7.57</v>
      </c>
      <c r="F30" s="99"/>
      <c r="G30" s="93"/>
      <c r="H30" s="93"/>
      <c r="I30" s="93"/>
      <c r="J30" s="101"/>
      <c r="K30" s="94"/>
      <c r="L30" s="142"/>
      <c r="M30" s="123"/>
      <c r="N30" s="143"/>
      <c r="O30" s="143"/>
      <c r="P30" s="96"/>
    </row>
    <row r="31" spans="1:16" ht="25.5">
      <c r="A31" s="162" t="s">
        <v>1560</v>
      </c>
      <c r="B31" s="178"/>
      <c r="C31" s="25" t="s">
        <v>830</v>
      </c>
      <c r="D31" s="77" t="s">
        <v>1349</v>
      </c>
      <c r="E31" s="163">
        <v>193.7</v>
      </c>
      <c r="F31" s="99"/>
      <c r="G31" s="93"/>
      <c r="H31" s="93"/>
      <c r="I31" s="97"/>
      <c r="J31" s="101"/>
      <c r="K31" s="94"/>
      <c r="L31" s="142"/>
      <c r="M31" s="123"/>
      <c r="N31" s="143"/>
      <c r="O31" s="143"/>
      <c r="P31" s="96"/>
    </row>
    <row r="32" spans="1:16" ht="25.5">
      <c r="A32" s="162" t="s">
        <v>1561</v>
      </c>
      <c r="B32" s="178"/>
      <c r="C32" s="25" t="s">
        <v>837</v>
      </c>
      <c r="D32" s="77" t="s">
        <v>1328</v>
      </c>
      <c r="E32" s="163">
        <v>13.16</v>
      </c>
      <c r="F32" s="122"/>
      <c r="G32" s="93"/>
      <c r="H32" s="93"/>
      <c r="I32" s="93"/>
      <c r="J32" s="123"/>
      <c r="K32" s="94"/>
      <c r="L32" s="142"/>
      <c r="M32" s="123"/>
      <c r="N32" s="143"/>
      <c r="O32" s="143"/>
      <c r="P32" s="96"/>
    </row>
    <row r="33" spans="1:16" ht="12.75">
      <c r="A33" s="162" t="s">
        <v>0</v>
      </c>
      <c r="B33" s="178"/>
      <c r="C33" s="25" t="s">
        <v>838</v>
      </c>
      <c r="D33" s="77" t="s">
        <v>1374</v>
      </c>
      <c r="E33" s="163">
        <v>28</v>
      </c>
      <c r="F33" s="122"/>
      <c r="G33" s="93"/>
      <c r="H33" s="93"/>
      <c r="I33" s="93"/>
      <c r="J33" s="123"/>
      <c r="K33" s="94"/>
      <c r="L33" s="142"/>
      <c r="M33" s="123"/>
      <c r="N33" s="143"/>
      <c r="O33" s="143"/>
      <c r="P33" s="96"/>
    </row>
    <row r="34" spans="1:16" ht="12.75">
      <c r="A34" s="162"/>
      <c r="B34" s="178"/>
      <c r="C34" s="40" t="s">
        <v>1290</v>
      </c>
      <c r="D34" s="79"/>
      <c r="E34" s="137"/>
      <c r="F34" s="99"/>
      <c r="G34" s="93"/>
      <c r="H34" s="93"/>
      <c r="I34" s="97"/>
      <c r="J34" s="123"/>
      <c r="K34" s="94"/>
      <c r="L34" s="179"/>
      <c r="M34" s="180"/>
      <c r="N34" s="98"/>
      <c r="O34" s="98"/>
      <c r="P34" s="98"/>
    </row>
    <row r="35" spans="1:16" ht="12.75">
      <c r="A35" s="220">
        <v>3</v>
      </c>
      <c r="B35" s="221"/>
      <c r="C35" s="42" t="s">
        <v>843</v>
      </c>
      <c r="D35" s="77"/>
      <c r="E35" s="163"/>
      <c r="F35" s="122"/>
      <c r="G35" s="93"/>
      <c r="H35" s="93"/>
      <c r="I35" s="93"/>
      <c r="J35" s="123"/>
      <c r="K35" s="94"/>
      <c r="L35" s="142"/>
      <c r="M35" s="123"/>
      <c r="N35" s="143"/>
      <c r="O35" s="143"/>
      <c r="P35" s="96"/>
    </row>
    <row r="36" spans="1:16" ht="38.25">
      <c r="A36" s="162" t="s">
        <v>1</v>
      </c>
      <c r="B36" s="162"/>
      <c r="C36" s="31" t="s">
        <v>820</v>
      </c>
      <c r="D36" s="79" t="s">
        <v>1328</v>
      </c>
      <c r="E36" s="163">
        <f>670*1.5</f>
        <v>1005</v>
      </c>
      <c r="F36" s="122"/>
      <c r="G36" s="93"/>
      <c r="H36" s="93"/>
      <c r="I36" s="93"/>
      <c r="J36" s="123"/>
      <c r="K36" s="94"/>
      <c r="L36" s="142"/>
      <c r="M36" s="123"/>
      <c r="N36" s="143"/>
      <c r="O36" s="143"/>
      <c r="P36" s="96"/>
    </row>
    <row r="37" spans="1:16" ht="25.5">
      <c r="A37" s="162" t="s">
        <v>2</v>
      </c>
      <c r="B37" s="178"/>
      <c r="C37" s="25" t="s">
        <v>936</v>
      </c>
      <c r="D37" s="73" t="s">
        <v>1328</v>
      </c>
      <c r="E37" s="163">
        <v>670</v>
      </c>
      <c r="F37" s="122"/>
      <c r="G37" s="93"/>
      <c r="H37" s="93"/>
      <c r="I37" s="93"/>
      <c r="J37" s="123"/>
      <c r="K37" s="94"/>
      <c r="L37" s="142"/>
      <c r="M37" s="123"/>
      <c r="N37" s="143"/>
      <c r="O37" s="143"/>
      <c r="P37" s="96"/>
    </row>
    <row r="38" spans="1:16" ht="38.25">
      <c r="A38" s="162" t="s">
        <v>3</v>
      </c>
      <c r="B38" s="178"/>
      <c r="C38" s="25" t="s">
        <v>822</v>
      </c>
      <c r="D38" s="79" t="s">
        <v>1329</v>
      </c>
      <c r="E38" s="163">
        <v>400</v>
      </c>
      <c r="F38" s="122"/>
      <c r="G38" s="93"/>
      <c r="H38" s="93"/>
      <c r="I38" s="93"/>
      <c r="J38" s="123"/>
      <c r="K38" s="94"/>
      <c r="L38" s="142"/>
      <c r="M38" s="123"/>
      <c r="N38" s="143"/>
      <c r="O38" s="143"/>
      <c r="P38" s="96"/>
    </row>
    <row r="39" spans="1:16" ht="38.25">
      <c r="A39" s="162" t="s">
        <v>839</v>
      </c>
      <c r="B39" s="162"/>
      <c r="C39" s="35" t="s">
        <v>771</v>
      </c>
      <c r="D39" s="79" t="s">
        <v>1374</v>
      </c>
      <c r="E39" s="137">
        <v>128</v>
      </c>
      <c r="F39" s="99"/>
      <c r="G39" s="93"/>
      <c r="H39" s="97"/>
      <c r="I39" s="97"/>
      <c r="J39" s="101"/>
      <c r="K39" s="94"/>
      <c r="L39" s="142"/>
      <c r="M39" s="123"/>
      <c r="N39" s="143"/>
      <c r="O39" s="143"/>
      <c r="P39" s="96"/>
    </row>
    <row r="40" spans="1:16" ht="38.25">
      <c r="A40" s="162" t="s">
        <v>840</v>
      </c>
      <c r="B40" s="162"/>
      <c r="C40" s="35" t="s">
        <v>772</v>
      </c>
      <c r="D40" s="79" t="s">
        <v>1374</v>
      </c>
      <c r="E40" s="137">
        <v>42</v>
      </c>
      <c r="F40" s="99"/>
      <c r="G40" s="93"/>
      <c r="H40" s="97"/>
      <c r="I40" s="97"/>
      <c r="J40" s="101"/>
      <c r="K40" s="94"/>
      <c r="L40" s="142"/>
      <c r="M40" s="123"/>
      <c r="N40" s="143"/>
      <c r="O40" s="143"/>
      <c r="P40" s="96"/>
    </row>
    <row r="41" spans="1:16" ht="38.25">
      <c r="A41" s="162" t="s">
        <v>841</v>
      </c>
      <c r="B41" s="162"/>
      <c r="C41" s="35" t="s">
        <v>774</v>
      </c>
      <c r="D41" s="79" t="s">
        <v>1374</v>
      </c>
      <c r="E41" s="137">
        <v>12</v>
      </c>
      <c r="F41" s="99"/>
      <c r="G41" s="93"/>
      <c r="H41" s="97"/>
      <c r="I41" s="97"/>
      <c r="J41" s="101"/>
      <c r="K41" s="94"/>
      <c r="L41" s="142"/>
      <c r="M41" s="123"/>
      <c r="N41" s="143"/>
      <c r="O41" s="143"/>
      <c r="P41" s="96"/>
    </row>
    <row r="42" spans="1:16" ht="38.25">
      <c r="A42" s="162" t="s">
        <v>842</v>
      </c>
      <c r="B42" s="162"/>
      <c r="C42" s="35" t="s">
        <v>773</v>
      </c>
      <c r="D42" s="79" t="s">
        <v>1374</v>
      </c>
      <c r="E42" s="137">
        <v>19</v>
      </c>
      <c r="F42" s="99"/>
      <c r="G42" s="93"/>
      <c r="H42" s="97"/>
      <c r="I42" s="97"/>
      <c r="J42" s="101"/>
      <c r="K42" s="94"/>
      <c r="L42" s="142"/>
      <c r="M42" s="123"/>
      <c r="N42" s="143"/>
      <c r="O42" s="143"/>
      <c r="P42" s="96"/>
    </row>
    <row r="43" spans="1:17" ht="25.5">
      <c r="A43" s="162" t="s">
        <v>859</v>
      </c>
      <c r="B43" s="162"/>
      <c r="C43" s="35" t="s">
        <v>769</v>
      </c>
      <c r="D43" s="79" t="s">
        <v>1329</v>
      </c>
      <c r="E43" s="137">
        <f>450*0.25</f>
        <v>112.5</v>
      </c>
      <c r="F43" s="99"/>
      <c r="G43" s="93"/>
      <c r="H43" s="93"/>
      <c r="I43" s="97"/>
      <c r="J43" s="101"/>
      <c r="K43" s="94"/>
      <c r="L43" s="142"/>
      <c r="M43" s="123"/>
      <c r="N43" s="143"/>
      <c r="O43" s="143"/>
      <c r="P43" s="96"/>
      <c r="Q43" s="203"/>
    </row>
    <row r="44" spans="1:17" ht="25.5">
      <c r="A44" s="162" t="s">
        <v>860</v>
      </c>
      <c r="B44" s="162"/>
      <c r="C44" s="35" t="s">
        <v>949</v>
      </c>
      <c r="D44" s="79" t="s">
        <v>1329</v>
      </c>
      <c r="E44" s="137">
        <f>450*0.21</f>
        <v>94.5</v>
      </c>
      <c r="F44" s="99"/>
      <c r="G44" s="93"/>
      <c r="H44" s="93"/>
      <c r="I44" s="97"/>
      <c r="J44" s="101"/>
      <c r="K44" s="94"/>
      <c r="L44" s="142"/>
      <c r="M44" s="123"/>
      <c r="N44" s="143"/>
      <c r="O44" s="143"/>
      <c r="P44" s="96"/>
      <c r="Q44" s="203"/>
    </row>
    <row r="45" spans="1:17" ht="38.25">
      <c r="A45" s="162" t="s">
        <v>861</v>
      </c>
      <c r="B45" s="162"/>
      <c r="C45" s="35" t="s">
        <v>768</v>
      </c>
      <c r="D45" s="79" t="s">
        <v>1328</v>
      </c>
      <c r="E45" s="137">
        <v>450</v>
      </c>
      <c r="F45" s="99"/>
      <c r="G45" s="93"/>
      <c r="H45" s="97"/>
      <c r="I45" s="97"/>
      <c r="J45" s="101"/>
      <c r="K45" s="94"/>
      <c r="L45" s="142"/>
      <c r="M45" s="123"/>
      <c r="N45" s="143"/>
      <c r="O45" s="143"/>
      <c r="P45" s="96"/>
      <c r="Q45" s="203"/>
    </row>
    <row r="46" spans="1:17" ht="38.25">
      <c r="A46" s="162" t="s">
        <v>862</v>
      </c>
      <c r="B46" s="162"/>
      <c r="C46" s="35" t="s">
        <v>767</v>
      </c>
      <c r="D46" s="79" t="s">
        <v>1328</v>
      </c>
      <c r="E46" s="137">
        <v>450</v>
      </c>
      <c r="F46" s="99"/>
      <c r="G46" s="93"/>
      <c r="H46" s="97"/>
      <c r="I46" s="97"/>
      <c r="J46" s="101"/>
      <c r="K46" s="94"/>
      <c r="L46" s="142"/>
      <c r="M46" s="123"/>
      <c r="N46" s="143"/>
      <c r="O46" s="143"/>
      <c r="P46" s="96"/>
      <c r="Q46" s="203"/>
    </row>
    <row r="47" spans="1:16" ht="25.5">
      <c r="A47" s="162" t="s">
        <v>863</v>
      </c>
      <c r="B47" s="162"/>
      <c r="C47" s="35" t="s">
        <v>850</v>
      </c>
      <c r="D47" s="77" t="s">
        <v>1374</v>
      </c>
      <c r="E47" s="163">
        <v>50</v>
      </c>
      <c r="F47" s="122"/>
      <c r="G47" s="93"/>
      <c r="H47" s="97"/>
      <c r="I47" s="97"/>
      <c r="J47" s="123"/>
      <c r="K47" s="94"/>
      <c r="L47" s="142"/>
      <c r="M47" s="123"/>
      <c r="N47" s="143"/>
      <c r="O47" s="143"/>
      <c r="P47" s="96"/>
    </row>
    <row r="48" spans="1:16" ht="38.25">
      <c r="A48" s="162" t="s">
        <v>864</v>
      </c>
      <c r="B48" s="162"/>
      <c r="C48" s="35" t="s">
        <v>1456</v>
      </c>
      <c r="D48" s="79" t="s">
        <v>1374</v>
      </c>
      <c r="E48" s="137">
        <v>800</v>
      </c>
      <c r="F48" s="100"/>
      <c r="G48" s="93"/>
      <c r="H48" s="97"/>
      <c r="I48" s="97"/>
      <c r="J48" s="123"/>
      <c r="K48" s="94"/>
      <c r="L48" s="142"/>
      <c r="M48" s="123"/>
      <c r="N48" s="143"/>
      <c r="O48" s="143"/>
      <c r="P48" s="96"/>
    </row>
    <row r="49" spans="1:16" ht="25.5">
      <c r="A49" s="162" t="s">
        <v>865</v>
      </c>
      <c r="B49" s="162"/>
      <c r="C49" s="35" t="s">
        <v>770</v>
      </c>
      <c r="D49" s="79" t="s">
        <v>1329</v>
      </c>
      <c r="E49" s="137">
        <f>670*0.3</f>
        <v>201</v>
      </c>
      <c r="F49" s="99"/>
      <c r="G49" s="93"/>
      <c r="H49" s="93"/>
      <c r="I49" s="97"/>
      <c r="J49" s="101"/>
      <c r="K49" s="94"/>
      <c r="L49" s="142"/>
      <c r="M49" s="123"/>
      <c r="N49" s="143"/>
      <c r="O49" s="143"/>
      <c r="P49" s="96"/>
    </row>
    <row r="50" spans="1:16" ht="25.5">
      <c r="A50" s="162" t="s">
        <v>866</v>
      </c>
      <c r="B50" s="162"/>
      <c r="C50" s="35" t="s">
        <v>950</v>
      </c>
      <c r="D50" s="79" t="s">
        <v>1329</v>
      </c>
      <c r="E50" s="137">
        <f>670*0.12</f>
        <v>80.4</v>
      </c>
      <c r="F50" s="99"/>
      <c r="G50" s="93"/>
      <c r="H50" s="93"/>
      <c r="I50" s="97"/>
      <c r="J50" s="101"/>
      <c r="K50" s="94"/>
      <c r="L50" s="142"/>
      <c r="M50" s="123"/>
      <c r="N50" s="143"/>
      <c r="O50" s="143"/>
      <c r="P50" s="96"/>
    </row>
    <row r="51" spans="1:16" ht="25.5">
      <c r="A51" s="162" t="s">
        <v>867</v>
      </c>
      <c r="B51" s="162"/>
      <c r="C51" s="35" t="s">
        <v>951</v>
      </c>
      <c r="D51" s="79" t="s">
        <v>1329</v>
      </c>
      <c r="E51" s="137">
        <f>670*0.05</f>
        <v>33.5</v>
      </c>
      <c r="F51" s="99"/>
      <c r="G51" s="93"/>
      <c r="H51" s="93"/>
      <c r="I51" s="97"/>
      <c r="J51" s="101"/>
      <c r="K51" s="94"/>
      <c r="L51" s="142"/>
      <c r="M51" s="123"/>
      <c r="N51" s="143"/>
      <c r="O51" s="143"/>
      <c r="P51" s="96"/>
    </row>
    <row r="52" spans="1:16" ht="25.5">
      <c r="A52" s="162" t="s">
        <v>868</v>
      </c>
      <c r="B52" s="178"/>
      <c r="C52" s="41" t="s">
        <v>1015</v>
      </c>
      <c r="D52" s="77" t="s">
        <v>1328</v>
      </c>
      <c r="E52" s="163">
        <v>12</v>
      </c>
      <c r="F52" s="99"/>
      <c r="G52" s="93"/>
      <c r="H52" s="93"/>
      <c r="I52" s="97"/>
      <c r="J52" s="101"/>
      <c r="K52" s="94"/>
      <c r="L52" s="142"/>
      <c r="M52" s="123"/>
      <c r="N52" s="143"/>
      <c r="O52" s="143"/>
      <c r="P52" s="96"/>
    </row>
    <row r="53" spans="1:17" ht="38.25">
      <c r="A53" s="162" t="s">
        <v>869</v>
      </c>
      <c r="B53" s="162"/>
      <c r="C53" s="35" t="s">
        <v>941</v>
      </c>
      <c r="D53" s="79" t="s">
        <v>1328</v>
      </c>
      <c r="E53" s="137">
        <v>406</v>
      </c>
      <c r="F53" s="100"/>
      <c r="G53" s="93"/>
      <c r="H53" s="93"/>
      <c r="I53" s="93"/>
      <c r="J53" s="123"/>
      <c r="K53" s="94"/>
      <c r="L53" s="142"/>
      <c r="M53" s="123"/>
      <c r="N53" s="143"/>
      <c r="O53" s="143"/>
      <c r="P53" s="96"/>
      <c r="Q53" s="203"/>
    </row>
    <row r="54" spans="1:16" ht="38.25">
      <c r="A54" s="162" t="s">
        <v>870</v>
      </c>
      <c r="B54" s="162"/>
      <c r="C54" s="35" t="s">
        <v>942</v>
      </c>
      <c r="D54" s="121" t="s">
        <v>1328</v>
      </c>
      <c r="E54" s="137">
        <v>174</v>
      </c>
      <c r="F54" s="100"/>
      <c r="G54" s="93"/>
      <c r="H54" s="93"/>
      <c r="I54" s="93"/>
      <c r="J54" s="123"/>
      <c r="K54" s="94"/>
      <c r="L54" s="142"/>
      <c r="M54" s="123"/>
      <c r="N54" s="143"/>
      <c r="O54" s="143"/>
      <c r="P54" s="96"/>
    </row>
    <row r="55" spans="1:16" ht="51">
      <c r="A55" s="162" t="s">
        <v>871</v>
      </c>
      <c r="B55" s="162"/>
      <c r="C55" s="35" t="s">
        <v>943</v>
      </c>
      <c r="D55" s="121" t="s">
        <v>1328</v>
      </c>
      <c r="E55" s="137">
        <v>63</v>
      </c>
      <c r="F55" s="100"/>
      <c r="G55" s="93"/>
      <c r="H55" s="93"/>
      <c r="I55" s="93"/>
      <c r="J55" s="123"/>
      <c r="K55" s="94"/>
      <c r="L55" s="142"/>
      <c r="M55" s="123"/>
      <c r="N55" s="143"/>
      <c r="O55" s="143"/>
      <c r="P55" s="96"/>
    </row>
    <row r="56" spans="1:16" ht="51">
      <c r="A56" s="162" t="s">
        <v>937</v>
      </c>
      <c r="B56" s="162"/>
      <c r="C56" s="35" t="s">
        <v>944</v>
      </c>
      <c r="D56" s="121" t="s">
        <v>1328</v>
      </c>
      <c r="E56" s="137">
        <v>27</v>
      </c>
      <c r="F56" s="100"/>
      <c r="G56" s="93"/>
      <c r="H56" s="93"/>
      <c r="I56" s="93"/>
      <c r="J56" s="123"/>
      <c r="K56" s="94"/>
      <c r="L56" s="142"/>
      <c r="M56" s="123"/>
      <c r="N56" s="143"/>
      <c r="O56" s="143"/>
      <c r="P56" s="96"/>
    </row>
    <row r="57" spans="1:16" ht="38.25">
      <c r="A57" s="162" t="s">
        <v>938</v>
      </c>
      <c r="B57" s="178"/>
      <c r="C57" s="41" t="s">
        <v>529</v>
      </c>
      <c r="D57" s="121" t="s">
        <v>1374</v>
      </c>
      <c r="E57" s="137">
        <v>26</v>
      </c>
      <c r="F57" s="100"/>
      <c r="G57" s="93"/>
      <c r="H57" s="93"/>
      <c r="I57" s="93"/>
      <c r="J57" s="123"/>
      <c r="K57" s="94"/>
      <c r="L57" s="142"/>
      <c r="M57" s="123"/>
      <c r="N57" s="143"/>
      <c r="O57" s="143"/>
      <c r="P57" s="96"/>
    </row>
    <row r="58" spans="1:16" ht="38.25">
      <c r="A58" s="162" t="s">
        <v>528</v>
      </c>
      <c r="B58" s="178"/>
      <c r="C58" s="41" t="s">
        <v>940</v>
      </c>
      <c r="D58" s="77" t="s">
        <v>1328</v>
      </c>
      <c r="E58" s="163">
        <v>25</v>
      </c>
      <c r="F58" s="122"/>
      <c r="G58" s="93"/>
      <c r="H58" s="93"/>
      <c r="I58" s="93"/>
      <c r="J58" s="123"/>
      <c r="K58" s="94"/>
      <c r="L58" s="142"/>
      <c r="M58" s="123"/>
      <c r="N58" s="143"/>
      <c r="O58" s="143"/>
      <c r="P58" s="96"/>
    </row>
    <row r="59" spans="1:16" ht="12.75">
      <c r="A59" s="162"/>
      <c r="B59" s="178"/>
      <c r="C59" s="40" t="s">
        <v>1290</v>
      </c>
      <c r="D59" s="79"/>
      <c r="E59" s="137"/>
      <c r="F59" s="99"/>
      <c r="G59" s="93"/>
      <c r="H59" s="93"/>
      <c r="I59" s="97"/>
      <c r="J59" s="101"/>
      <c r="K59" s="94"/>
      <c r="L59" s="179"/>
      <c r="M59" s="180"/>
      <c r="N59" s="98"/>
      <c r="O59" s="98"/>
      <c r="P59" s="98"/>
    </row>
    <row r="60" spans="1:17" ht="12.75">
      <c r="A60" s="181">
        <v>4</v>
      </c>
      <c r="B60" s="181"/>
      <c r="C60" s="219" t="s">
        <v>1407</v>
      </c>
      <c r="D60" s="79"/>
      <c r="E60" s="137"/>
      <c r="F60" s="100"/>
      <c r="G60" s="93"/>
      <c r="H60" s="93"/>
      <c r="I60" s="93"/>
      <c r="J60" s="123"/>
      <c r="K60" s="94"/>
      <c r="L60" s="142"/>
      <c r="M60" s="123"/>
      <c r="N60" s="143"/>
      <c r="O60" s="143"/>
      <c r="P60" s="96"/>
      <c r="Q60" s="203"/>
    </row>
    <row r="61" spans="1:17" ht="25.5">
      <c r="A61" s="162" t="s">
        <v>844</v>
      </c>
      <c r="B61" s="162"/>
      <c r="C61" s="35" t="s">
        <v>857</v>
      </c>
      <c r="D61" s="79" t="s">
        <v>1328</v>
      </c>
      <c r="E61" s="137">
        <v>3200</v>
      </c>
      <c r="F61" s="100"/>
      <c r="G61" s="93"/>
      <c r="H61" s="93"/>
      <c r="I61" s="93"/>
      <c r="J61" s="123"/>
      <c r="K61" s="94"/>
      <c r="L61" s="142"/>
      <c r="M61" s="123"/>
      <c r="N61" s="143"/>
      <c r="O61" s="143"/>
      <c r="P61" s="96"/>
      <c r="Q61" s="203"/>
    </row>
    <row r="62" spans="1:17" ht="25.5">
      <c r="A62" s="162" t="s">
        <v>845</v>
      </c>
      <c r="B62" s="162"/>
      <c r="C62" s="35" t="s">
        <v>1016</v>
      </c>
      <c r="D62" s="79" t="s">
        <v>1328</v>
      </c>
      <c r="E62" s="137">
        <v>3200</v>
      </c>
      <c r="F62" s="100"/>
      <c r="G62" s="93"/>
      <c r="H62" s="93"/>
      <c r="I62" s="93"/>
      <c r="J62" s="123"/>
      <c r="K62" s="94"/>
      <c r="L62" s="142"/>
      <c r="M62" s="123"/>
      <c r="N62" s="143"/>
      <c r="O62" s="143"/>
      <c r="P62" s="96"/>
      <c r="Q62" s="203"/>
    </row>
    <row r="63" spans="1:17" ht="76.5">
      <c r="A63" s="162" t="s">
        <v>846</v>
      </c>
      <c r="B63" s="162"/>
      <c r="C63" s="35" t="s">
        <v>1018</v>
      </c>
      <c r="D63" s="79" t="s">
        <v>1374</v>
      </c>
      <c r="E63" s="137">
        <v>152</v>
      </c>
      <c r="F63" s="100"/>
      <c r="G63" s="93"/>
      <c r="H63" s="93"/>
      <c r="I63" s="93"/>
      <c r="J63" s="123"/>
      <c r="K63" s="94"/>
      <c r="L63" s="142"/>
      <c r="M63" s="123"/>
      <c r="N63" s="143"/>
      <c r="O63" s="143"/>
      <c r="P63" s="96"/>
      <c r="Q63" s="203"/>
    </row>
    <row r="64" spans="1:17" ht="63.75">
      <c r="A64" s="162" t="s">
        <v>847</v>
      </c>
      <c r="B64" s="162"/>
      <c r="C64" s="35" t="s">
        <v>960</v>
      </c>
      <c r="D64" s="79" t="s">
        <v>1374</v>
      </c>
      <c r="E64" s="137">
        <v>181</v>
      </c>
      <c r="F64" s="100"/>
      <c r="G64" s="93"/>
      <c r="H64" s="93"/>
      <c r="I64" s="93"/>
      <c r="J64" s="123"/>
      <c r="K64" s="94"/>
      <c r="L64" s="142"/>
      <c r="M64" s="123"/>
      <c r="N64" s="143"/>
      <c r="O64" s="143"/>
      <c r="P64" s="96"/>
      <c r="Q64" s="203"/>
    </row>
    <row r="65" spans="1:17" ht="25.5">
      <c r="A65" s="162" t="s">
        <v>848</v>
      </c>
      <c r="B65" s="162"/>
      <c r="C65" s="35" t="s">
        <v>945</v>
      </c>
      <c r="D65" s="79" t="s">
        <v>1307</v>
      </c>
      <c r="E65" s="137">
        <v>1</v>
      </c>
      <c r="F65" s="100"/>
      <c r="G65" s="93"/>
      <c r="H65" s="93"/>
      <c r="I65" s="93"/>
      <c r="J65" s="123"/>
      <c r="K65" s="94"/>
      <c r="L65" s="142"/>
      <c r="M65" s="123"/>
      <c r="N65" s="143"/>
      <c r="O65" s="143"/>
      <c r="P65" s="96"/>
      <c r="Q65" s="203"/>
    </row>
    <row r="66" spans="1:17" ht="25.5">
      <c r="A66" s="162" t="s">
        <v>849</v>
      </c>
      <c r="B66" s="162"/>
      <c r="C66" s="35" t="s">
        <v>946</v>
      </c>
      <c r="D66" s="79" t="s">
        <v>1307</v>
      </c>
      <c r="E66" s="137">
        <v>2</v>
      </c>
      <c r="F66" s="100"/>
      <c r="G66" s="93"/>
      <c r="H66" s="93"/>
      <c r="I66" s="93"/>
      <c r="J66" s="123"/>
      <c r="K66" s="94"/>
      <c r="L66" s="142"/>
      <c r="M66" s="123"/>
      <c r="N66" s="143"/>
      <c r="O66" s="143"/>
      <c r="P66" s="96"/>
      <c r="Q66" s="203"/>
    </row>
    <row r="67" spans="1:17" ht="25.5">
      <c r="A67" s="162" t="s">
        <v>851</v>
      </c>
      <c r="B67" s="162"/>
      <c r="C67" s="35" t="s">
        <v>53</v>
      </c>
      <c r="D67" s="79" t="s">
        <v>1307</v>
      </c>
      <c r="E67" s="137">
        <v>12</v>
      </c>
      <c r="F67" s="100"/>
      <c r="G67" s="93"/>
      <c r="H67" s="93"/>
      <c r="I67" s="93"/>
      <c r="J67" s="123"/>
      <c r="K67" s="94"/>
      <c r="L67" s="142"/>
      <c r="M67" s="123"/>
      <c r="N67" s="143"/>
      <c r="O67" s="143"/>
      <c r="P67" s="96"/>
      <c r="Q67" s="203"/>
    </row>
    <row r="68" spans="1:17" ht="38.25">
      <c r="A68" s="162" t="s">
        <v>852</v>
      </c>
      <c r="B68" s="162"/>
      <c r="C68" s="35" t="s">
        <v>54</v>
      </c>
      <c r="D68" s="79" t="s">
        <v>1307</v>
      </c>
      <c r="E68" s="137">
        <v>11</v>
      </c>
      <c r="F68" s="100"/>
      <c r="G68" s="93"/>
      <c r="H68" s="93"/>
      <c r="I68" s="93"/>
      <c r="J68" s="123"/>
      <c r="K68" s="94"/>
      <c r="L68" s="142"/>
      <c r="M68" s="123"/>
      <c r="N68" s="143"/>
      <c r="O68" s="143"/>
      <c r="P68" s="96"/>
      <c r="Q68" s="203"/>
    </row>
    <row r="69" spans="1:17" ht="25.5">
      <c r="A69" s="162" t="s">
        <v>853</v>
      </c>
      <c r="B69" s="162"/>
      <c r="C69" s="35" t="s">
        <v>1017</v>
      </c>
      <c r="D69" s="79" t="s">
        <v>1328</v>
      </c>
      <c r="E69" s="137">
        <v>138</v>
      </c>
      <c r="F69" s="100"/>
      <c r="G69" s="93"/>
      <c r="H69" s="93"/>
      <c r="I69" s="93"/>
      <c r="J69" s="123"/>
      <c r="K69" s="94"/>
      <c r="L69" s="142"/>
      <c r="M69" s="123"/>
      <c r="N69" s="143"/>
      <c r="O69" s="143"/>
      <c r="P69" s="96"/>
      <c r="Q69" s="203"/>
    </row>
    <row r="70" spans="1:17" ht="12.75">
      <c r="A70" s="162" t="s">
        <v>854</v>
      </c>
      <c r="B70" s="162"/>
      <c r="C70" s="35" t="s">
        <v>947</v>
      </c>
      <c r="D70" s="79" t="s">
        <v>1307</v>
      </c>
      <c r="E70" s="137">
        <v>40</v>
      </c>
      <c r="F70" s="100"/>
      <c r="G70" s="93"/>
      <c r="H70" s="93"/>
      <c r="I70" s="93"/>
      <c r="J70" s="123"/>
      <c r="K70" s="94"/>
      <c r="L70" s="142"/>
      <c r="M70" s="123"/>
      <c r="N70" s="143"/>
      <c r="O70" s="143"/>
      <c r="P70" s="96"/>
      <c r="Q70" s="203"/>
    </row>
    <row r="71" spans="1:17" ht="12.75">
      <c r="A71" s="162"/>
      <c r="B71" s="178"/>
      <c r="C71" s="40" t="s">
        <v>1290</v>
      </c>
      <c r="D71" s="79"/>
      <c r="E71" s="137"/>
      <c r="F71" s="99"/>
      <c r="G71" s="93"/>
      <c r="H71" s="93"/>
      <c r="I71" s="97"/>
      <c r="J71" s="101"/>
      <c r="K71" s="94"/>
      <c r="L71" s="179"/>
      <c r="M71" s="180"/>
      <c r="N71" s="98"/>
      <c r="O71" s="98"/>
      <c r="P71" s="98"/>
      <c r="Q71" s="203"/>
    </row>
    <row r="72" spans="1:16" ht="12.75">
      <c r="A72" s="181">
        <v>5</v>
      </c>
      <c r="B72" s="181"/>
      <c r="C72" s="183" t="s">
        <v>1395</v>
      </c>
      <c r="D72" s="79"/>
      <c r="E72" s="137"/>
      <c r="F72" s="99"/>
      <c r="G72" s="93"/>
      <c r="H72" s="93"/>
      <c r="I72" s="93"/>
      <c r="J72" s="123"/>
      <c r="K72" s="94"/>
      <c r="L72" s="142"/>
      <c r="M72" s="123"/>
      <c r="N72" s="143"/>
      <c r="O72" s="143"/>
      <c r="P72" s="96"/>
    </row>
    <row r="73" spans="1:16" ht="25.5">
      <c r="A73" s="162" t="s">
        <v>856</v>
      </c>
      <c r="B73" s="162"/>
      <c r="C73" s="31" t="s">
        <v>934</v>
      </c>
      <c r="D73" s="79" t="s">
        <v>1307</v>
      </c>
      <c r="E73" s="137">
        <v>3</v>
      </c>
      <c r="F73" s="99"/>
      <c r="G73" s="93"/>
      <c r="H73" s="93"/>
      <c r="I73" s="93"/>
      <c r="J73" s="123"/>
      <c r="K73" s="94"/>
      <c r="L73" s="142"/>
      <c r="M73" s="123"/>
      <c r="N73" s="143"/>
      <c r="O73" s="143"/>
      <c r="P73" s="96"/>
    </row>
    <row r="74" spans="1:16" ht="25.5">
      <c r="A74" s="162" t="s">
        <v>858</v>
      </c>
      <c r="B74" s="162"/>
      <c r="C74" s="31" t="s">
        <v>1014</v>
      </c>
      <c r="D74" s="79" t="s">
        <v>1396</v>
      </c>
      <c r="E74" s="137">
        <v>1</v>
      </c>
      <c r="F74" s="99"/>
      <c r="G74" s="93"/>
      <c r="H74" s="93"/>
      <c r="I74" s="97"/>
      <c r="J74" s="101"/>
      <c r="K74" s="94"/>
      <c r="L74" s="142"/>
      <c r="M74" s="123"/>
      <c r="N74" s="143"/>
      <c r="O74" s="143"/>
      <c r="P74" s="96"/>
    </row>
    <row r="75" spans="1:16" ht="12.75">
      <c r="A75" s="162"/>
      <c r="B75" s="178"/>
      <c r="C75" s="40" t="s">
        <v>1290</v>
      </c>
      <c r="D75" s="79"/>
      <c r="E75" s="137"/>
      <c r="F75" s="99"/>
      <c r="G75" s="93"/>
      <c r="H75" s="93"/>
      <c r="I75" s="97"/>
      <c r="J75" s="101"/>
      <c r="K75" s="94"/>
      <c r="L75" s="179"/>
      <c r="M75" s="180"/>
      <c r="N75" s="98"/>
      <c r="O75" s="98"/>
      <c r="P75" s="98"/>
    </row>
    <row r="76" spans="1:16" ht="12.75">
      <c r="A76" s="125"/>
      <c r="B76" s="20"/>
      <c r="C76" s="343" t="s">
        <v>1291</v>
      </c>
      <c r="D76" s="344"/>
      <c r="E76" s="345"/>
      <c r="F76" s="14"/>
      <c r="G76" s="15"/>
      <c r="H76" s="15"/>
      <c r="I76" s="15"/>
      <c r="J76" s="16"/>
      <c r="K76" s="16"/>
      <c r="L76" s="102"/>
      <c r="M76" s="103"/>
      <c r="N76" s="103"/>
      <c r="O76" s="103"/>
      <c r="P76" s="103"/>
    </row>
    <row r="77" spans="1:16" ht="12.75">
      <c r="A77" s="125"/>
      <c r="B77" s="20"/>
      <c r="C77" s="346" t="s">
        <v>1583</v>
      </c>
      <c r="D77" s="347"/>
      <c r="E77" s="347"/>
      <c r="F77" s="347"/>
      <c r="G77" s="347"/>
      <c r="H77" s="347"/>
      <c r="I77" s="347"/>
      <c r="J77" s="347"/>
      <c r="K77" s="316"/>
      <c r="L77" s="104"/>
      <c r="M77" s="105"/>
      <c r="N77" s="105"/>
      <c r="O77" s="105"/>
      <c r="P77" s="164"/>
    </row>
    <row r="78" spans="1:16" ht="12.75">
      <c r="A78" s="125"/>
      <c r="B78" s="20"/>
      <c r="C78" s="348" t="s">
        <v>1584</v>
      </c>
      <c r="D78" s="347"/>
      <c r="E78" s="347"/>
      <c r="F78" s="347"/>
      <c r="G78" s="347"/>
      <c r="H78" s="347"/>
      <c r="I78" s="347"/>
      <c r="J78" s="347"/>
      <c r="K78" s="316"/>
      <c r="L78" s="165"/>
      <c r="M78" s="166"/>
      <c r="N78" s="166"/>
      <c r="O78" s="166"/>
      <c r="P78" s="166"/>
    </row>
    <row r="79" spans="1:16" ht="12.75">
      <c r="A79" s="138"/>
      <c r="B79" s="160"/>
      <c r="C79" s="288"/>
      <c r="D79" s="167"/>
      <c r="E79" s="167"/>
      <c r="F79" s="160"/>
      <c r="G79" s="160"/>
      <c r="H79" s="160"/>
      <c r="I79" s="160"/>
      <c r="J79" s="160"/>
      <c r="K79" s="160"/>
      <c r="L79" s="167"/>
      <c r="M79" s="167"/>
      <c r="N79" s="167"/>
      <c r="O79" s="167"/>
      <c r="P79" s="167"/>
    </row>
    <row r="80" spans="1:16" ht="12.75">
      <c r="A80" s="138"/>
      <c r="B80" s="160"/>
      <c r="C80" s="288"/>
      <c r="D80" s="167"/>
      <c r="E80" s="167"/>
      <c r="F80" s="160"/>
      <c r="G80" s="160"/>
      <c r="H80" s="160"/>
      <c r="I80" s="160"/>
      <c r="J80" s="160"/>
      <c r="K80" s="160"/>
      <c r="L80" s="167"/>
      <c r="M80" s="167"/>
      <c r="N80" s="168" t="s">
        <v>1585</v>
      </c>
      <c r="O80" s="349"/>
      <c r="P80" s="349"/>
    </row>
    <row r="81" spans="1:16" ht="12.75">
      <c r="A81" s="138"/>
      <c r="B81" s="169"/>
      <c r="C81" s="289"/>
      <c r="D81" s="171"/>
      <c r="E81" s="82"/>
      <c r="F81" s="66"/>
      <c r="G81" s="67"/>
      <c r="H81" s="67"/>
      <c r="I81" s="67"/>
      <c r="J81" s="68"/>
      <c r="K81" s="69"/>
      <c r="L81" s="116"/>
      <c r="M81" s="117"/>
      <c r="N81" s="206"/>
      <c r="O81" s="206"/>
      <c r="P81" s="119"/>
    </row>
    <row r="82" spans="1:10" s="174" customFormat="1" ht="15.75">
      <c r="A82" s="51" t="s">
        <v>1578</v>
      </c>
      <c r="B82" s="52"/>
      <c r="C82" s="290"/>
      <c r="D82" s="53"/>
      <c r="E82" s="53"/>
      <c r="F82" s="53"/>
      <c r="G82" s="53"/>
      <c r="H82" s="55"/>
      <c r="I82" s="173"/>
      <c r="J82" s="173"/>
    </row>
    <row r="83" spans="1:8" s="173" customFormat="1" ht="12.75" customHeight="1">
      <c r="A83" s="51"/>
      <c r="B83" s="52"/>
      <c r="C83" s="291" t="s">
        <v>1580</v>
      </c>
      <c r="D83" s="51"/>
      <c r="E83" s="51"/>
      <c r="F83" s="55"/>
      <c r="G83" s="55"/>
      <c r="H83" s="55"/>
    </row>
    <row r="84" spans="2:14" s="173" customFormat="1" ht="15.75">
      <c r="B84" s="52"/>
      <c r="D84" s="51"/>
      <c r="E84" s="51"/>
      <c r="F84" s="55"/>
      <c r="G84" s="55"/>
      <c r="H84" s="55"/>
      <c r="I84" s="55"/>
      <c r="J84" s="55"/>
      <c r="K84" s="55"/>
      <c r="L84" s="55"/>
      <c r="M84" s="55"/>
      <c r="N84" s="55"/>
    </row>
    <row r="85" spans="1:8" ht="12.75">
      <c r="A85" s="51" t="s">
        <v>1579</v>
      </c>
      <c r="B85" s="51"/>
      <c r="C85" s="54"/>
      <c r="D85" s="54"/>
      <c r="E85" s="54"/>
      <c r="F85" s="54"/>
      <c r="G85" s="54"/>
      <c r="H85" s="58"/>
    </row>
    <row r="86" spans="1:7" ht="12.75" customHeight="1">
      <c r="A86" s="51"/>
      <c r="B86" s="51"/>
      <c r="C86" s="291" t="s">
        <v>1580</v>
      </c>
      <c r="D86" s="51"/>
      <c r="E86" s="51"/>
      <c r="F86" s="55"/>
      <c r="G86" s="55"/>
    </row>
    <row r="87" spans="1:2" ht="15.75">
      <c r="A87" s="51" t="s">
        <v>1581</v>
      </c>
      <c r="B87" s="175"/>
    </row>
  </sheetData>
  <sheetProtection/>
  <mergeCells count="14">
    <mergeCell ref="C76:E76"/>
    <mergeCell ref="C77:K77"/>
    <mergeCell ref="C78:K78"/>
    <mergeCell ref="O80:P80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P120"/>
  <sheetViews>
    <sheetView showZeros="0" tabSelected="1" zoomScale="93" zoomScaleNormal="93" zoomScalePageLayoutView="0" workbookViewId="0" topLeftCell="A1">
      <selection activeCell="C90" sqref="C90"/>
    </sheetView>
  </sheetViews>
  <sheetFormatPr defaultColWidth="9.140625" defaultRowHeight="12.75"/>
  <cols>
    <col min="1" max="1" width="7.7109375" style="19" customWidth="1"/>
    <col min="2" max="2" width="7.28125" style="19" customWidth="1"/>
    <col min="3" max="3" width="27.7109375" style="280" customWidth="1"/>
    <col min="4" max="4" width="5.28125" style="19" customWidth="1"/>
    <col min="5" max="5" width="7.28125" style="19" customWidth="1"/>
    <col min="6" max="6" width="7.57421875" style="19" bestFit="1" customWidth="1"/>
    <col min="7" max="11" width="8.8515625" style="19" customWidth="1"/>
    <col min="12" max="12" width="9.7109375" style="19" customWidth="1"/>
    <col min="13" max="13" width="9.140625" style="19" customWidth="1"/>
    <col min="14" max="14" width="10.140625" style="19" customWidth="1"/>
    <col min="15" max="15" width="8.28125" style="19" customWidth="1"/>
    <col min="16" max="16" width="10.28125" style="19" customWidth="1"/>
    <col min="17" max="16384" width="9.140625" style="19" customWidth="1"/>
  </cols>
  <sheetData>
    <row r="1" spans="1:16" ht="20.25">
      <c r="A1" s="317" t="s">
        <v>108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8">
      <c r="A2" s="342" t="s">
        <v>1208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3" spans="1:14" ht="13.5" customHeight="1">
      <c r="A3" s="138"/>
      <c r="B3" s="145" t="s">
        <v>38</v>
      </c>
      <c r="C3" s="282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3.5" customHeight="1">
      <c r="A4" s="138"/>
      <c r="B4" s="145" t="s">
        <v>14</v>
      </c>
      <c r="C4" s="282"/>
      <c r="D4" s="149"/>
      <c r="E4" s="149"/>
      <c r="F4" s="150"/>
      <c r="G4" s="150"/>
      <c r="H4" s="150"/>
      <c r="I4" s="150"/>
      <c r="J4" s="150"/>
      <c r="K4" s="150"/>
      <c r="L4" s="150"/>
      <c r="M4" s="150"/>
      <c r="N4" s="150"/>
    </row>
    <row r="5" spans="1:16" s="150" customFormat="1" ht="13.5" customHeight="1">
      <c r="A5" s="149"/>
      <c r="B5" s="145" t="s">
        <v>16</v>
      </c>
      <c r="C5" s="283"/>
      <c r="D5" s="149"/>
      <c r="E5" s="149"/>
      <c r="O5" s="151"/>
      <c r="P5" s="151"/>
    </row>
    <row r="6" spans="1:16" ht="13.5" customHeight="1">
      <c r="A6" s="138"/>
      <c r="B6" s="152" t="str">
        <f>Koptame!A11</f>
        <v>Iepirkuma procedūra "Pirmsskolas izglītības iestādes ēkas rekonstrukcija par pansionātu", identifikācijas numurs MNP2014/39</v>
      </c>
      <c r="C6" s="28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>
      <c r="A7" s="138"/>
      <c r="B7" s="152"/>
      <c r="C7" s="284"/>
      <c r="D7" s="154"/>
      <c r="E7" s="154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s="146" customFormat="1" ht="12.75">
      <c r="A8" s="155"/>
      <c r="B8" s="150"/>
      <c r="C8" s="285"/>
      <c r="D8" s="157"/>
      <c r="E8" s="157"/>
      <c r="F8" s="156"/>
      <c r="G8" s="156"/>
      <c r="H8" s="156"/>
      <c r="I8" s="156"/>
      <c r="J8" s="156"/>
      <c r="K8" s="156"/>
      <c r="L8" s="158" t="s">
        <v>1289</v>
      </c>
      <c r="N8" s="341">
        <f>P155</f>
        <v>0</v>
      </c>
      <c r="O8" s="341"/>
      <c r="P8" s="159" t="s">
        <v>1586</v>
      </c>
    </row>
    <row r="9" spans="1:16" ht="12.75">
      <c r="A9" s="138"/>
      <c r="B9" s="148"/>
      <c r="C9" s="286"/>
      <c r="D9" s="147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12.75">
      <c r="A10" s="138"/>
      <c r="B10" s="148"/>
      <c r="C10" s="287"/>
      <c r="D10" s="147"/>
      <c r="E10" s="147"/>
      <c r="F10" s="148"/>
      <c r="G10" s="148"/>
      <c r="H10" s="148"/>
      <c r="I10" s="148"/>
      <c r="J10" s="148"/>
      <c r="K10" s="148"/>
      <c r="L10" s="160" t="s">
        <v>1562</v>
      </c>
      <c r="M10" s="148"/>
      <c r="N10" s="161"/>
      <c r="O10" s="161"/>
      <c r="P10" s="161"/>
    </row>
    <row r="11" spans="1:16" ht="12.75" customHeight="1">
      <c r="A11" s="326" t="s">
        <v>1283</v>
      </c>
      <c r="B11" s="333" t="s">
        <v>1582</v>
      </c>
      <c r="C11" s="328" t="s">
        <v>1282</v>
      </c>
      <c r="D11" s="329" t="s">
        <v>1286</v>
      </c>
      <c r="E11" s="330" t="s">
        <v>1281</v>
      </c>
      <c r="F11" s="331" t="s">
        <v>1284</v>
      </c>
      <c r="G11" s="328"/>
      <c r="H11" s="328"/>
      <c r="I11" s="328"/>
      <c r="J11" s="328"/>
      <c r="K11" s="332"/>
      <c r="L11" s="331" t="s">
        <v>1287</v>
      </c>
      <c r="M11" s="328"/>
      <c r="N11" s="328"/>
      <c r="O11" s="328"/>
      <c r="P11" s="328"/>
    </row>
    <row r="12" spans="1:16" ht="79.5" customHeight="1">
      <c r="A12" s="327"/>
      <c r="B12" s="334"/>
      <c r="C12" s="328"/>
      <c r="D12" s="329"/>
      <c r="E12" s="330"/>
      <c r="F12" s="85" t="s">
        <v>1285</v>
      </c>
      <c r="G12" s="86" t="s">
        <v>1587</v>
      </c>
      <c r="H12" s="86" t="s">
        <v>1588</v>
      </c>
      <c r="I12" s="86" t="s">
        <v>1589</v>
      </c>
      <c r="J12" s="86" t="s">
        <v>1590</v>
      </c>
      <c r="K12" s="87" t="s">
        <v>1591</v>
      </c>
      <c r="L12" s="85" t="s">
        <v>1288</v>
      </c>
      <c r="M12" s="86" t="s">
        <v>1592</v>
      </c>
      <c r="N12" s="86" t="s">
        <v>1589</v>
      </c>
      <c r="O12" s="86" t="s">
        <v>1590</v>
      </c>
      <c r="P12" s="86" t="s">
        <v>1593</v>
      </c>
    </row>
    <row r="13" spans="1:16" ht="13.5" thickBot="1">
      <c r="A13" s="88">
        <v>1</v>
      </c>
      <c r="B13" s="89">
        <v>2</v>
      </c>
      <c r="C13" s="292">
        <v>3</v>
      </c>
      <c r="D13" s="90">
        <v>4</v>
      </c>
      <c r="E13" s="91">
        <v>5</v>
      </c>
      <c r="F13" s="88">
        <v>6</v>
      </c>
      <c r="G13" s="88">
        <v>7</v>
      </c>
      <c r="H13" s="88">
        <v>8</v>
      </c>
      <c r="I13" s="88">
        <v>9</v>
      </c>
      <c r="J13" s="90">
        <v>10</v>
      </c>
      <c r="K13" s="91">
        <v>11</v>
      </c>
      <c r="L13" s="88">
        <v>12</v>
      </c>
      <c r="M13" s="88">
        <v>13</v>
      </c>
      <c r="N13" s="88">
        <v>14</v>
      </c>
      <c r="O13" s="88">
        <v>15</v>
      </c>
      <c r="P13" s="88">
        <v>16</v>
      </c>
    </row>
    <row r="14" spans="1:16" ht="12.75">
      <c r="A14" s="187">
        <v>1</v>
      </c>
      <c r="B14" s="187"/>
      <c r="C14" s="294" t="s">
        <v>109</v>
      </c>
      <c r="D14" s="120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63.75">
      <c r="A15" s="162" t="s">
        <v>56</v>
      </c>
      <c r="B15" s="162"/>
      <c r="C15" s="35" t="s">
        <v>110</v>
      </c>
      <c r="D15" s="125" t="s">
        <v>1374</v>
      </c>
      <c r="E15" s="207">
        <v>19</v>
      </c>
      <c r="F15" s="201"/>
      <c r="G15" s="201"/>
      <c r="H15" s="93"/>
      <c r="I15" s="97"/>
      <c r="J15" s="201"/>
      <c r="K15" s="96"/>
      <c r="L15" s="142"/>
      <c r="M15" s="143"/>
      <c r="N15" s="143"/>
      <c r="O15" s="143"/>
      <c r="P15" s="96"/>
    </row>
    <row r="16" spans="1:16" ht="63.75">
      <c r="A16" s="162" t="s">
        <v>57</v>
      </c>
      <c r="B16" s="162"/>
      <c r="C16" s="35" t="s">
        <v>111</v>
      </c>
      <c r="D16" s="125" t="s">
        <v>1374</v>
      </c>
      <c r="E16" s="207">
        <v>65</v>
      </c>
      <c r="F16" s="201"/>
      <c r="G16" s="201"/>
      <c r="H16" s="93"/>
      <c r="I16" s="97"/>
      <c r="J16" s="201"/>
      <c r="K16" s="96"/>
      <c r="L16" s="142"/>
      <c r="M16" s="143"/>
      <c r="N16" s="143"/>
      <c r="O16" s="143"/>
      <c r="P16" s="96"/>
    </row>
    <row r="17" spans="1:16" ht="63.75">
      <c r="A17" s="162" t="s">
        <v>58</v>
      </c>
      <c r="B17" s="162"/>
      <c r="C17" s="35" t="s">
        <v>112</v>
      </c>
      <c r="D17" s="125" t="s">
        <v>1374</v>
      </c>
      <c r="E17" s="207">
        <v>38</v>
      </c>
      <c r="F17" s="201"/>
      <c r="G17" s="201"/>
      <c r="H17" s="93"/>
      <c r="I17" s="97"/>
      <c r="J17" s="201"/>
      <c r="K17" s="96"/>
      <c r="L17" s="142"/>
      <c r="M17" s="143"/>
      <c r="N17" s="143"/>
      <c r="O17" s="143"/>
      <c r="P17" s="96"/>
    </row>
    <row r="18" spans="1:16" ht="63.75">
      <c r="A18" s="162" t="s">
        <v>59</v>
      </c>
      <c r="B18" s="162"/>
      <c r="C18" s="35" t="s">
        <v>113</v>
      </c>
      <c r="D18" s="125" t="s">
        <v>1374</v>
      </c>
      <c r="E18" s="207">
        <v>137</v>
      </c>
      <c r="F18" s="201"/>
      <c r="G18" s="201"/>
      <c r="H18" s="93"/>
      <c r="I18" s="97"/>
      <c r="J18" s="201"/>
      <c r="K18" s="96"/>
      <c r="L18" s="142"/>
      <c r="M18" s="143"/>
      <c r="N18" s="143"/>
      <c r="O18" s="143"/>
      <c r="P18" s="96"/>
    </row>
    <row r="19" spans="1:16" ht="63.75">
      <c r="A19" s="162" t="s">
        <v>60</v>
      </c>
      <c r="B19" s="162"/>
      <c r="C19" s="35" t="s">
        <v>114</v>
      </c>
      <c r="D19" s="125" t="s">
        <v>1374</v>
      </c>
      <c r="E19" s="208">
        <v>625</v>
      </c>
      <c r="F19" s="201"/>
      <c r="G19" s="201"/>
      <c r="H19" s="93"/>
      <c r="I19" s="201"/>
      <c r="J19" s="201"/>
      <c r="K19" s="96"/>
      <c r="L19" s="142"/>
      <c r="M19" s="143"/>
      <c r="N19" s="143"/>
      <c r="O19" s="143"/>
      <c r="P19" s="96"/>
    </row>
    <row r="20" spans="1:16" ht="38.25">
      <c r="A20" s="162" t="s">
        <v>61</v>
      </c>
      <c r="B20" s="162"/>
      <c r="C20" s="35" t="s">
        <v>115</v>
      </c>
      <c r="D20" s="209" t="s">
        <v>1307</v>
      </c>
      <c r="E20" s="204">
        <v>2</v>
      </c>
      <c r="F20" s="97"/>
      <c r="G20" s="201"/>
      <c r="H20" s="93"/>
      <c r="I20" s="97"/>
      <c r="J20" s="201"/>
      <c r="K20" s="96"/>
      <c r="L20" s="142"/>
      <c r="M20" s="143"/>
      <c r="N20" s="143"/>
      <c r="O20" s="143"/>
      <c r="P20" s="96"/>
    </row>
    <row r="21" spans="1:16" ht="38.25">
      <c r="A21" s="162" t="s">
        <v>62</v>
      </c>
      <c r="B21" s="162"/>
      <c r="C21" s="34" t="s">
        <v>116</v>
      </c>
      <c r="D21" s="209" t="s">
        <v>1307</v>
      </c>
      <c r="E21" s="208">
        <v>5</v>
      </c>
      <c r="F21" s="97"/>
      <c r="G21" s="201"/>
      <c r="H21" s="93"/>
      <c r="I21" s="97"/>
      <c r="J21" s="201"/>
      <c r="K21" s="96"/>
      <c r="L21" s="142"/>
      <c r="M21" s="143"/>
      <c r="N21" s="143"/>
      <c r="O21" s="143"/>
      <c r="P21" s="96"/>
    </row>
    <row r="22" spans="1:16" ht="38.25">
      <c r="A22" s="162" t="s">
        <v>63</v>
      </c>
      <c r="B22" s="162"/>
      <c r="C22" s="35" t="s">
        <v>117</v>
      </c>
      <c r="D22" s="209" t="s">
        <v>1307</v>
      </c>
      <c r="E22" s="208">
        <v>2</v>
      </c>
      <c r="F22" s="97"/>
      <c r="G22" s="201"/>
      <c r="H22" s="93"/>
      <c r="I22" s="97"/>
      <c r="J22" s="201"/>
      <c r="K22" s="96"/>
      <c r="L22" s="142"/>
      <c r="M22" s="143"/>
      <c r="N22" s="143"/>
      <c r="O22" s="143"/>
      <c r="P22" s="96"/>
    </row>
    <row r="23" spans="1:16" ht="12.75">
      <c r="A23" s="162" t="s">
        <v>64</v>
      </c>
      <c r="B23" s="162"/>
      <c r="C23" s="33" t="s">
        <v>118</v>
      </c>
      <c r="D23" s="209" t="s">
        <v>1307</v>
      </c>
      <c r="E23" s="208">
        <v>106</v>
      </c>
      <c r="F23" s="97"/>
      <c r="G23" s="201"/>
      <c r="H23" s="93"/>
      <c r="I23" s="97"/>
      <c r="J23" s="201"/>
      <c r="K23" s="96"/>
      <c r="L23" s="142"/>
      <c r="M23" s="143"/>
      <c r="N23" s="143"/>
      <c r="O23" s="143"/>
      <c r="P23" s="96"/>
    </row>
    <row r="24" spans="1:16" ht="25.5">
      <c r="A24" s="162" t="s">
        <v>65</v>
      </c>
      <c r="B24" s="162"/>
      <c r="C24" s="35" t="s">
        <v>119</v>
      </c>
      <c r="D24" s="126" t="s">
        <v>1374</v>
      </c>
      <c r="E24" s="204">
        <v>19</v>
      </c>
      <c r="F24" s="97"/>
      <c r="G24" s="201"/>
      <c r="H24" s="93"/>
      <c r="I24" s="97"/>
      <c r="J24" s="201"/>
      <c r="K24" s="96"/>
      <c r="L24" s="142"/>
      <c r="M24" s="143"/>
      <c r="N24" s="143"/>
      <c r="O24" s="143"/>
      <c r="P24" s="96"/>
    </row>
    <row r="25" spans="1:16" ht="25.5">
      <c r="A25" s="162" t="s">
        <v>66</v>
      </c>
      <c r="B25" s="162"/>
      <c r="C25" s="35" t="s">
        <v>120</v>
      </c>
      <c r="D25" s="126" t="s">
        <v>1374</v>
      </c>
      <c r="E25" s="204">
        <v>65</v>
      </c>
      <c r="F25" s="97"/>
      <c r="G25" s="201"/>
      <c r="H25" s="93"/>
      <c r="I25" s="97"/>
      <c r="J25" s="201"/>
      <c r="K25" s="96"/>
      <c r="L25" s="142"/>
      <c r="M25" s="143"/>
      <c r="N25" s="143"/>
      <c r="O25" s="143"/>
      <c r="P25" s="96"/>
    </row>
    <row r="26" spans="1:16" ht="25.5">
      <c r="A26" s="162" t="s">
        <v>140</v>
      </c>
      <c r="B26" s="162"/>
      <c r="C26" s="35" t="s">
        <v>121</v>
      </c>
      <c r="D26" s="126" t="s">
        <v>1374</v>
      </c>
      <c r="E26" s="204">
        <v>38</v>
      </c>
      <c r="F26" s="97"/>
      <c r="G26" s="201"/>
      <c r="H26" s="93"/>
      <c r="I26" s="97"/>
      <c r="J26" s="201"/>
      <c r="K26" s="96"/>
      <c r="L26" s="142"/>
      <c r="M26" s="143"/>
      <c r="N26" s="143"/>
      <c r="O26" s="143"/>
      <c r="P26" s="96"/>
    </row>
    <row r="27" spans="1:16" ht="25.5">
      <c r="A27" s="162" t="s">
        <v>141</v>
      </c>
      <c r="B27" s="162"/>
      <c r="C27" s="35" t="s">
        <v>122</v>
      </c>
      <c r="D27" s="126" t="s">
        <v>1374</v>
      </c>
      <c r="E27" s="204">
        <v>137</v>
      </c>
      <c r="F27" s="97"/>
      <c r="G27" s="201"/>
      <c r="H27" s="93"/>
      <c r="I27" s="97"/>
      <c r="J27" s="201"/>
      <c r="K27" s="96"/>
      <c r="L27" s="142"/>
      <c r="M27" s="143"/>
      <c r="N27" s="143"/>
      <c r="O27" s="143"/>
      <c r="P27" s="96"/>
    </row>
    <row r="28" spans="1:16" ht="25.5">
      <c r="A28" s="162" t="s">
        <v>142</v>
      </c>
      <c r="B28" s="162"/>
      <c r="C28" s="35" t="s">
        <v>123</v>
      </c>
      <c r="D28" s="126" t="s">
        <v>1374</v>
      </c>
      <c r="E28" s="204">
        <v>625</v>
      </c>
      <c r="F28" s="97"/>
      <c r="G28" s="201"/>
      <c r="H28" s="93"/>
      <c r="I28" s="97"/>
      <c r="J28" s="201"/>
      <c r="K28" s="96"/>
      <c r="L28" s="142"/>
      <c r="M28" s="143"/>
      <c r="N28" s="143"/>
      <c r="O28" s="143"/>
      <c r="P28" s="96"/>
    </row>
    <row r="29" spans="1:16" ht="38.25">
      <c r="A29" s="162" t="s">
        <v>143</v>
      </c>
      <c r="B29" s="162"/>
      <c r="C29" s="35" t="s">
        <v>124</v>
      </c>
      <c r="D29" s="125" t="s">
        <v>1307</v>
      </c>
      <c r="E29" s="208">
        <v>2</v>
      </c>
      <c r="F29" s="97"/>
      <c r="G29" s="201"/>
      <c r="H29" s="93"/>
      <c r="I29" s="97"/>
      <c r="J29" s="201"/>
      <c r="K29" s="96"/>
      <c r="L29" s="142"/>
      <c r="M29" s="143"/>
      <c r="N29" s="143"/>
      <c r="O29" s="143"/>
      <c r="P29" s="96"/>
    </row>
    <row r="30" spans="1:16" ht="38.25">
      <c r="A30" s="162" t="s">
        <v>144</v>
      </c>
      <c r="B30" s="162"/>
      <c r="C30" s="34" t="s">
        <v>125</v>
      </c>
      <c r="D30" s="125" t="s">
        <v>1307</v>
      </c>
      <c r="E30" s="208">
        <v>27</v>
      </c>
      <c r="F30" s="97"/>
      <c r="G30" s="201"/>
      <c r="H30" s="93"/>
      <c r="I30" s="97"/>
      <c r="J30" s="201"/>
      <c r="K30" s="96"/>
      <c r="L30" s="142"/>
      <c r="M30" s="143"/>
      <c r="N30" s="143"/>
      <c r="O30" s="143"/>
      <c r="P30" s="96"/>
    </row>
    <row r="31" spans="1:16" ht="38.25">
      <c r="A31" s="162" t="s">
        <v>145</v>
      </c>
      <c r="B31" s="162"/>
      <c r="C31" s="35" t="s">
        <v>126</v>
      </c>
      <c r="D31" s="125" t="s">
        <v>1396</v>
      </c>
      <c r="E31" s="208">
        <v>7</v>
      </c>
      <c r="F31" s="97"/>
      <c r="G31" s="201"/>
      <c r="H31" s="93"/>
      <c r="I31" s="97"/>
      <c r="J31" s="201"/>
      <c r="K31" s="96"/>
      <c r="L31" s="142"/>
      <c r="M31" s="143"/>
      <c r="N31" s="143"/>
      <c r="O31" s="143"/>
      <c r="P31" s="96"/>
    </row>
    <row r="32" spans="1:16" ht="51">
      <c r="A32" s="162" t="s">
        <v>146</v>
      </c>
      <c r="B32" s="162"/>
      <c r="C32" s="35" t="s">
        <v>127</v>
      </c>
      <c r="D32" s="125" t="s">
        <v>1396</v>
      </c>
      <c r="E32" s="208">
        <v>46</v>
      </c>
      <c r="F32" s="97"/>
      <c r="G32" s="201"/>
      <c r="H32" s="93"/>
      <c r="I32" s="97"/>
      <c r="J32" s="201"/>
      <c r="K32" s="96"/>
      <c r="L32" s="142"/>
      <c r="M32" s="143"/>
      <c r="N32" s="143"/>
      <c r="O32" s="143"/>
      <c r="P32" s="96"/>
    </row>
    <row r="33" spans="1:16" ht="25.5">
      <c r="A33" s="162" t="s">
        <v>147</v>
      </c>
      <c r="B33" s="162"/>
      <c r="C33" s="210" t="s">
        <v>128</v>
      </c>
      <c r="D33" s="126" t="s">
        <v>1307</v>
      </c>
      <c r="E33" s="208">
        <v>3</v>
      </c>
      <c r="F33" s="97"/>
      <c r="G33" s="201"/>
      <c r="H33" s="93"/>
      <c r="I33" s="97"/>
      <c r="J33" s="201"/>
      <c r="K33" s="96"/>
      <c r="L33" s="142"/>
      <c r="M33" s="143"/>
      <c r="N33" s="143"/>
      <c r="O33" s="143"/>
      <c r="P33" s="96"/>
    </row>
    <row r="34" spans="1:16" ht="25.5">
      <c r="A34" s="162" t="s">
        <v>148</v>
      </c>
      <c r="B34" s="211"/>
      <c r="C34" s="32" t="s">
        <v>129</v>
      </c>
      <c r="D34" s="126" t="s">
        <v>1307</v>
      </c>
      <c r="E34" s="208">
        <v>27</v>
      </c>
      <c r="F34" s="97"/>
      <c r="G34" s="201"/>
      <c r="H34" s="93"/>
      <c r="I34" s="97"/>
      <c r="J34" s="201"/>
      <c r="K34" s="96"/>
      <c r="L34" s="142"/>
      <c r="M34" s="143"/>
      <c r="N34" s="143"/>
      <c r="O34" s="143"/>
      <c r="P34" s="96"/>
    </row>
    <row r="35" spans="1:16" ht="12.75">
      <c r="A35" s="162" t="s">
        <v>149</v>
      </c>
      <c r="B35" s="162"/>
      <c r="C35" s="35" t="s">
        <v>130</v>
      </c>
      <c r="D35" s="126" t="s">
        <v>1307</v>
      </c>
      <c r="E35" s="208">
        <v>1</v>
      </c>
      <c r="F35" s="97"/>
      <c r="G35" s="201"/>
      <c r="H35" s="93"/>
      <c r="I35" s="97"/>
      <c r="J35" s="97"/>
      <c r="K35" s="96"/>
      <c r="L35" s="142"/>
      <c r="M35" s="143"/>
      <c r="N35" s="143"/>
      <c r="O35" s="143"/>
      <c r="P35" s="96"/>
    </row>
    <row r="36" spans="1:16" ht="12.75">
      <c r="A36" s="162" t="s">
        <v>150</v>
      </c>
      <c r="B36" s="162"/>
      <c r="C36" s="35" t="s">
        <v>131</v>
      </c>
      <c r="D36" s="126" t="s">
        <v>1307</v>
      </c>
      <c r="E36" s="208">
        <v>1</v>
      </c>
      <c r="F36" s="97"/>
      <c r="G36" s="201"/>
      <c r="H36" s="93"/>
      <c r="I36" s="97"/>
      <c r="J36" s="97"/>
      <c r="K36" s="96"/>
      <c r="L36" s="142"/>
      <c r="M36" s="143"/>
      <c r="N36" s="143"/>
      <c r="O36" s="143"/>
      <c r="P36" s="96"/>
    </row>
    <row r="37" spans="1:16" ht="25.5">
      <c r="A37" s="162" t="s">
        <v>151</v>
      </c>
      <c r="B37" s="162"/>
      <c r="C37" s="33" t="s">
        <v>132</v>
      </c>
      <c r="D37" s="125" t="s">
        <v>1396</v>
      </c>
      <c r="E37" s="208">
        <v>1</v>
      </c>
      <c r="F37" s="97"/>
      <c r="G37" s="201"/>
      <c r="H37" s="93"/>
      <c r="I37" s="97"/>
      <c r="J37" s="97"/>
      <c r="K37" s="96"/>
      <c r="L37" s="142"/>
      <c r="M37" s="143"/>
      <c r="N37" s="143"/>
      <c r="O37" s="143"/>
      <c r="P37" s="96"/>
    </row>
    <row r="38" spans="1:16" ht="25.5">
      <c r="A38" s="162" t="s">
        <v>152</v>
      </c>
      <c r="B38" s="162"/>
      <c r="C38" s="33" t="s">
        <v>1210</v>
      </c>
      <c r="D38" s="126" t="s">
        <v>1396</v>
      </c>
      <c r="E38" s="205">
        <v>1</v>
      </c>
      <c r="F38" s="97"/>
      <c r="G38" s="97"/>
      <c r="H38" s="93"/>
      <c r="I38" s="97"/>
      <c r="J38" s="97"/>
      <c r="K38" s="96"/>
      <c r="L38" s="142"/>
      <c r="M38" s="143"/>
      <c r="N38" s="143"/>
      <c r="O38" s="143"/>
      <c r="P38" s="96"/>
    </row>
    <row r="39" spans="1:16" ht="38.25">
      <c r="A39" s="162" t="s">
        <v>153</v>
      </c>
      <c r="B39" s="162"/>
      <c r="C39" s="34" t="s">
        <v>133</v>
      </c>
      <c r="D39" s="125" t="s">
        <v>134</v>
      </c>
      <c r="E39" s="205">
        <v>44</v>
      </c>
      <c r="F39" s="97"/>
      <c r="G39" s="201"/>
      <c r="H39" s="93"/>
      <c r="I39" s="97"/>
      <c r="J39" s="201"/>
      <c r="K39" s="96"/>
      <c r="L39" s="142"/>
      <c r="M39" s="143"/>
      <c r="N39" s="143"/>
      <c r="O39" s="143"/>
      <c r="P39" s="96"/>
    </row>
    <row r="40" spans="1:16" ht="38.25">
      <c r="A40" s="162" t="s">
        <v>154</v>
      </c>
      <c r="B40" s="162"/>
      <c r="C40" s="35" t="s">
        <v>135</v>
      </c>
      <c r="D40" s="125" t="s">
        <v>134</v>
      </c>
      <c r="E40" s="205">
        <v>8</v>
      </c>
      <c r="F40" s="97"/>
      <c r="G40" s="201"/>
      <c r="H40" s="93"/>
      <c r="I40" s="97"/>
      <c r="J40" s="201"/>
      <c r="K40" s="96"/>
      <c r="L40" s="142"/>
      <c r="M40" s="143"/>
      <c r="N40" s="143"/>
      <c r="O40" s="143"/>
      <c r="P40" s="96"/>
    </row>
    <row r="41" spans="1:16" ht="38.25">
      <c r="A41" s="162" t="s">
        <v>155</v>
      </c>
      <c r="B41" s="162"/>
      <c r="C41" s="35" t="s">
        <v>136</v>
      </c>
      <c r="D41" s="125" t="s">
        <v>134</v>
      </c>
      <c r="E41" s="205">
        <v>15</v>
      </c>
      <c r="F41" s="97"/>
      <c r="G41" s="201"/>
      <c r="H41" s="93"/>
      <c r="I41" s="97"/>
      <c r="J41" s="201"/>
      <c r="K41" s="96"/>
      <c r="L41" s="142"/>
      <c r="M41" s="143"/>
      <c r="N41" s="143"/>
      <c r="O41" s="143"/>
      <c r="P41" s="96"/>
    </row>
    <row r="42" spans="1:16" ht="25.5">
      <c r="A42" s="162" t="s">
        <v>156</v>
      </c>
      <c r="B42" s="162"/>
      <c r="C42" s="34" t="s">
        <v>137</v>
      </c>
      <c r="D42" s="125" t="s">
        <v>134</v>
      </c>
      <c r="E42" s="208">
        <v>1</v>
      </c>
      <c r="F42" s="97"/>
      <c r="G42" s="201"/>
      <c r="H42" s="93"/>
      <c r="I42" s="97"/>
      <c r="J42" s="201"/>
      <c r="K42" s="96"/>
      <c r="L42" s="142"/>
      <c r="M42" s="143"/>
      <c r="N42" s="143"/>
      <c r="O42" s="143"/>
      <c r="P42" s="96"/>
    </row>
    <row r="43" spans="1:16" ht="38.25">
      <c r="A43" s="162" t="s">
        <v>157</v>
      </c>
      <c r="B43" s="162"/>
      <c r="C43" s="34" t="s">
        <v>138</v>
      </c>
      <c r="D43" s="125" t="s">
        <v>1374</v>
      </c>
      <c r="E43" s="208">
        <v>411</v>
      </c>
      <c r="F43" s="97"/>
      <c r="G43" s="201"/>
      <c r="H43" s="93"/>
      <c r="I43" s="212"/>
      <c r="J43" s="201"/>
      <c r="K43" s="96"/>
      <c r="L43" s="142"/>
      <c r="M43" s="143"/>
      <c r="N43" s="143"/>
      <c r="O43" s="143"/>
      <c r="P43" s="96"/>
    </row>
    <row r="44" spans="1:16" ht="12.75">
      <c r="A44" s="162" t="s">
        <v>158</v>
      </c>
      <c r="B44" s="162"/>
      <c r="C44" s="35" t="s">
        <v>139</v>
      </c>
      <c r="D44" s="126" t="s">
        <v>1396</v>
      </c>
      <c r="E44" s="201">
        <v>1</v>
      </c>
      <c r="F44" s="97"/>
      <c r="G44" s="201"/>
      <c r="H44" s="93"/>
      <c r="I44" s="97"/>
      <c r="J44" s="201"/>
      <c r="K44" s="96"/>
      <c r="L44" s="142"/>
      <c r="M44" s="143"/>
      <c r="N44" s="143"/>
      <c r="O44" s="143"/>
      <c r="P44" s="96"/>
    </row>
    <row r="45" spans="1:16" ht="12.75">
      <c r="A45" s="178"/>
      <c r="B45" s="178"/>
      <c r="C45" s="40" t="s">
        <v>1290</v>
      </c>
      <c r="D45" s="79"/>
      <c r="E45" s="137"/>
      <c r="F45" s="99"/>
      <c r="G45" s="93"/>
      <c r="H45" s="93"/>
      <c r="I45" s="97"/>
      <c r="J45" s="101"/>
      <c r="K45" s="94"/>
      <c r="L45" s="179"/>
      <c r="M45" s="180"/>
      <c r="N45" s="98"/>
      <c r="O45" s="98"/>
      <c r="P45" s="98"/>
    </row>
    <row r="46" spans="1:16" ht="12.75">
      <c r="A46" s="187">
        <v>2</v>
      </c>
      <c r="B46" s="187"/>
      <c r="C46" s="294" t="s">
        <v>160</v>
      </c>
      <c r="D46" s="79"/>
      <c r="E46" s="163"/>
      <c r="F46" s="122"/>
      <c r="G46" s="93"/>
      <c r="H46" s="93"/>
      <c r="I46" s="93"/>
      <c r="J46" s="123"/>
      <c r="K46" s="94"/>
      <c r="L46" s="142"/>
      <c r="M46" s="123"/>
      <c r="N46" s="143"/>
      <c r="O46" s="143"/>
      <c r="P46" s="96"/>
    </row>
    <row r="47" spans="1:16" ht="25.5">
      <c r="A47" s="162" t="s">
        <v>159</v>
      </c>
      <c r="B47" s="162"/>
      <c r="C47" s="35" t="s">
        <v>161</v>
      </c>
      <c r="D47" s="126" t="s">
        <v>1374</v>
      </c>
      <c r="E47" s="201">
        <v>51</v>
      </c>
      <c r="F47" s="97"/>
      <c r="G47" s="201"/>
      <c r="H47" s="93"/>
      <c r="I47" s="97"/>
      <c r="J47" s="201"/>
      <c r="K47" s="94"/>
      <c r="L47" s="142"/>
      <c r="M47" s="123"/>
      <c r="N47" s="143"/>
      <c r="O47" s="143"/>
      <c r="P47" s="96"/>
    </row>
    <row r="48" spans="1:16" ht="25.5">
      <c r="A48" s="162" t="s">
        <v>170</v>
      </c>
      <c r="B48" s="162"/>
      <c r="C48" s="35" t="s">
        <v>162</v>
      </c>
      <c r="D48" s="126" t="s">
        <v>1374</v>
      </c>
      <c r="E48" s="201">
        <v>11</v>
      </c>
      <c r="F48" s="97"/>
      <c r="G48" s="201"/>
      <c r="H48" s="93"/>
      <c r="I48" s="97"/>
      <c r="J48" s="201"/>
      <c r="K48" s="94"/>
      <c r="L48" s="142"/>
      <c r="M48" s="123"/>
      <c r="N48" s="143"/>
      <c r="O48" s="143"/>
      <c r="P48" s="96"/>
    </row>
    <row r="49" spans="1:16" ht="25.5">
      <c r="A49" s="162" t="s">
        <v>171</v>
      </c>
      <c r="B49" s="162"/>
      <c r="C49" s="35" t="s">
        <v>163</v>
      </c>
      <c r="D49" s="126" t="s">
        <v>1307</v>
      </c>
      <c r="E49" s="201">
        <v>11</v>
      </c>
      <c r="F49" s="97"/>
      <c r="G49" s="201"/>
      <c r="H49" s="93"/>
      <c r="I49" s="97"/>
      <c r="J49" s="201"/>
      <c r="K49" s="94"/>
      <c r="L49" s="142"/>
      <c r="M49" s="123"/>
      <c r="N49" s="143"/>
      <c r="O49" s="143"/>
      <c r="P49" s="96"/>
    </row>
    <row r="50" spans="1:16" ht="25.5">
      <c r="A50" s="162" t="s">
        <v>172</v>
      </c>
      <c r="B50" s="162"/>
      <c r="C50" s="35" t="s">
        <v>164</v>
      </c>
      <c r="D50" s="126" t="s">
        <v>1307</v>
      </c>
      <c r="E50" s="201">
        <v>1</v>
      </c>
      <c r="F50" s="97"/>
      <c r="G50" s="201"/>
      <c r="H50" s="93"/>
      <c r="I50" s="97"/>
      <c r="J50" s="201"/>
      <c r="K50" s="94"/>
      <c r="L50" s="142"/>
      <c r="M50" s="123"/>
      <c r="N50" s="143"/>
      <c r="O50" s="143"/>
      <c r="P50" s="96"/>
    </row>
    <row r="51" spans="1:16" ht="25.5">
      <c r="A51" s="162" t="s">
        <v>173</v>
      </c>
      <c r="B51" s="162"/>
      <c r="C51" s="35" t="s">
        <v>165</v>
      </c>
      <c r="D51" s="126" t="s">
        <v>1307</v>
      </c>
      <c r="E51" s="201">
        <v>6</v>
      </c>
      <c r="F51" s="97"/>
      <c r="G51" s="201"/>
      <c r="H51" s="93"/>
      <c r="I51" s="97"/>
      <c r="J51" s="201"/>
      <c r="K51" s="94"/>
      <c r="L51" s="142"/>
      <c r="M51" s="123"/>
      <c r="N51" s="143"/>
      <c r="O51" s="143"/>
      <c r="P51" s="96"/>
    </row>
    <row r="52" spans="1:16" ht="25.5">
      <c r="A52" s="162" t="s">
        <v>174</v>
      </c>
      <c r="B52" s="162"/>
      <c r="C52" s="35" t="s">
        <v>166</v>
      </c>
      <c r="D52" s="126" t="s">
        <v>1307</v>
      </c>
      <c r="E52" s="201">
        <v>1</v>
      </c>
      <c r="F52" s="97"/>
      <c r="G52" s="201"/>
      <c r="H52" s="93"/>
      <c r="I52" s="97"/>
      <c r="J52" s="201"/>
      <c r="K52" s="94"/>
      <c r="L52" s="142"/>
      <c r="M52" s="123"/>
      <c r="N52" s="143"/>
      <c r="O52" s="143"/>
      <c r="P52" s="96"/>
    </row>
    <row r="53" spans="1:16" ht="25.5">
      <c r="A53" s="162" t="s">
        <v>175</v>
      </c>
      <c r="B53" s="162"/>
      <c r="C53" s="35" t="s">
        <v>119</v>
      </c>
      <c r="D53" s="126" t="s">
        <v>1374</v>
      </c>
      <c r="E53" s="204">
        <v>51</v>
      </c>
      <c r="F53" s="97"/>
      <c r="G53" s="201"/>
      <c r="H53" s="93"/>
      <c r="I53" s="97"/>
      <c r="J53" s="201"/>
      <c r="K53" s="94"/>
      <c r="L53" s="142"/>
      <c r="M53" s="123"/>
      <c r="N53" s="143"/>
      <c r="O53" s="143"/>
      <c r="P53" s="96"/>
    </row>
    <row r="54" spans="1:16" ht="25.5">
      <c r="A54" s="162" t="s">
        <v>176</v>
      </c>
      <c r="B54" s="162"/>
      <c r="C54" s="35" t="s">
        <v>167</v>
      </c>
      <c r="D54" s="126" t="s">
        <v>1374</v>
      </c>
      <c r="E54" s="204">
        <v>11</v>
      </c>
      <c r="F54" s="97"/>
      <c r="G54" s="201"/>
      <c r="H54" s="93"/>
      <c r="I54" s="97"/>
      <c r="J54" s="201"/>
      <c r="K54" s="94"/>
      <c r="L54" s="142"/>
      <c r="M54" s="123"/>
      <c r="N54" s="143"/>
      <c r="O54" s="143"/>
      <c r="P54" s="96"/>
    </row>
    <row r="55" spans="1:16" ht="76.5">
      <c r="A55" s="162" t="s">
        <v>177</v>
      </c>
      <c r="B55" s="162"/>
      <c r="C55" s="213" t="s">
        <v>168</v>
      </c>
      <c r="D55" s="125" t="s">
        <v>169</v>
      </c>
      <c r="E55" s="201">
        <v>6</v>
      </c>
      <c r="F55" s="97"/>
      <c r="G55" s="201"/>
      <c r="H55" s="93"/>
      <c r="I55" s="97"/>
      <c r="J55" s="201"/>
      <c r="K55" s="94"/>
      <c r="L55" s="142"/>
      <c r="M55" s="123"/>
      <c r="N55" s="143"/>
      <c r="O55" s="143"/>
      <c r="P55" s="96"/>
    </row>
    <row r="56" spans="1:16" ht="38.25">
      <c r="A56" s="162" t="s">
        <v>178</v>
      </c>
      <c r="B56" s="162"/>
      <c r="C56" s="34" t="s">
        <v>138</v>
      </c>
      <c r="D56" s="125" t="s">
        <v>1374</v>
      </c>
      <c r="E56" s="201">
        <v>62</v>
      </c>
      <c r="F56" s="97"/>
      <c r="G56" s="201"/>
      <c r="H56" s="93"/>
      <c r="I56" s="97"/>
      <c r="J56" s="201"/>
      <c r="K56" s="94"/>
      <c r="L56" s="142"/>
      <c r="M56" s="123"/>
      <c r="N56" s="143"/>
      <c r="O56" s="143"/>
      <c r="P56" s="96"/>
    </row>
    <row r="57" spans="1:16" ht="12.75">
      <c r="A57" s="162" t="s">
        <v>179</v>
      </c>
      <c r="B57" s="162"/>
      <c r="C57" s="35" t="s">
        <v>139</v>
      </c>
      <c r="D57" s="126" t="s">
        <v>1396</v>
      </c>
      <c r="E57" s="201">
        <v>1</v>
      </c>
      <c r="F57" s="97"/>
      <c r="G57" s="201"/>
      <c r="H57" s="93"/>
      <c r="I57" s="97"/>
      <c r="J57" s="201"/>
      <c r="K57" s="94"/>
      <c r="L57" s="142"/>
      <c r="M57" s="123"/>
      <c r="N57" s="143"/>
      <c r="O57" s="143"/>
      <c r="P57" s="96"/>
    </row>
    <row r="58" spans="1:16" ht="12.75">
      <c r="A58" s="162"/>
      <c r="B58" s="178"/>
      <c r="C58" s="40" t="s">
        <v>1290</v>
      </c>
      <c r="D58" s="79"/>
      <c r="E58" s="137"/>
      <c r="F58" s="99"/>
      <c r="G58" s="93"/>
      <c r="H58" s="93"/>
      <c r="I58" s="97"/>
      <c r="J58" s="101"/>
      <c r="K58" s="94"/>
      <c r="L58" s="179"/>
      <c r="M58" s="180"/>
      <c r="N58" s="98"/>
      <c r="O58" s="98"/>
      <c r="P58" s="98"/>
    </row>
    <row r="59" spans="1:16" ht="12.75">
      <c r="A59" s="187">
        <v>3</v>
      </c>
      <c r="B59" s="187"/>
      <c r="C59" s="295" t="s">
        <v>181</v>
      </c>
      <c r="D59" s="79"/>
      <c r="E59" s="163"/>
      <c r="F59" s="122"/>
      <c r="G59" s="93"/>
      <c r="H59" s="93"/>
      <c r="I59" s="93"/>
      <c r="J59" s="123"/>
      <c r="K59" s="94"/>
      <c r="L59" s="142"/>
      <c r="M59" s="123"/>
      <c r="N59" s="143"/>
      <c r="O59" s="143"/>
      <c r="P59" s="96"/>
    </row>
    <row r="60" spans="1:16" ht="51">
      <c r="A60" s="162" t="s">
        <v>180</v>
      </c>
      <c r="B60" s="162"/>
      <c r="C60" s="34" t="s">
        <v>182</v>
      </c>
      <c r="D60" s="125" t="s">
        <v>1374</v>
      </c>
      <c r="E60" s="205">
        <v>270</v>
      </c>
      <c r="F60" s="201"/>
      <c r="G60" s="201"/>
      <c r="H60" s="93"/>
      <c r="I60" s="97"/>
      <c r="J60" s="201"/>
      <c r="K60" s="94"/>
      <c r="L60" s="142"/>
      <c r="M60" s="123"/>
      <c r="N60" s="143"/>
      <c r="O60" s="143"/>
      <c r="P60" s="96"/>
    </row>
    <row r="61" spans="1:16" ht="51">
      <c r="A61" s="162" t="s">
        <v>228</v>
      </c>
      <c r="B61" s="162"/>
      <c r="C61" s="35" t="s">
        <v>183</v>
      </c>
      <c r="D61" s="125" t="s">
        <v>1374</v>
      </c>
      <c r="E61" s="205">
        <v>2</v>
      </c>
      <c r="F61" s="201"/>
      <c r="G61" s="201"/>
      <c r="H61" s="93"/>
      <c r="I61" s="97"/>
      <c r="J61" s="201"/>
      <c r="K61" s="94"/>
      <c r="L61" s="142"/>
      <c r="M61" s="123"/>
      <c r="N61" s="143"/>
      <c r="O61" s="143"/>
      <c r="P61" s="96"/>
    </row>
    <row r="62" spans="1:16" ht="51">
      <c r="A62" s="162" t="s">
        <v>229</v>
      </c>
      <c r="B62" s="162"/>
      <c r="C62" s="34" t="s">
        <v>184</v>
      </c>
      <c r="D62" s="125" t="s">
        <v>1374</v>
      </c>
      <c r="E62" s="205">
        <v>137</v>
      </c>
      <c r="F62" s="201"/>
      <c r="G62" s="201"/>
      <c r="H62" s="93"/>
      <c r="I62" s="97"/>
      <c r="J62" s="201"/>
      <c r="K62" s="94"/>
      <c r="L62" s="142"/>
      <c r="M62" s="123"/>
      <c r="N62" s="143"/>
      <c r="O62" s="143"/>
      <c r="P62" s="96"/>
    </row>
    <row r="63" spans="1:16" ht="38.25">
      <c r="A63" s="162" t="s">
        <v>230</v>
      </c>
      <c r="B63" s="162"/>
      <c r="C63" s="34" t="s">
        <v>185</v>
      </c>
      <c r="D63" s="125" t="s">
        <v>186</v>
      </c>
      <c r="E63" s="214"/>
      <c r="F63" s="201"/>
      <c r="G63" s="201"/>
      <c r="H63" s="93"/>
      <c r="I63" s="212"/>
      <c r="J63" s="201"/>
      <c r="K63" s="94"/>
      <c r="L63" s="142"/>
      <c r="M63" s="123"/>
      <c r="N63" s="143"/>
      <c r="O63" s="143"/>
      <c r="P63" s="96"/>
    </row>
    <row r="64" spans="1:16" ht="30">
      <c r="A64" s="162" t="s">
        <v>231</v>
      </c>
      <c r="B64" s="162"/>
      <c r="C64" s="34" t="s">
        <v>187</v>
      </c>
      <c r="D64" s="125" t="s">
        <v>1307</v>
      </c>
      <c r="E64" s="205">
        <v>6</v>
      </c>
      <c r="F64" s="201"/>
      <c r="G64" s="201"/>
      <c r="H64" s="93"/>
      <c r="I64" s="97"/>
      <c r="J64" s="201"/>
      <c r="K64" s="94"/>
      <c r="L64" s="142"/>
      <c r="M64" s="123"/>
      <c r="N64" s="143"/>
      <c r="O64" s="143"/>
      <c r="P64" s="96"/>
    </row>
    <row r="65" spans="1:16" ht="30">
      <c r="A65" s="162" t="s">
        <v>232</v>
      </c>
      <c r="B65" s="162"/>
      <c r="C65" s="35" t="s">
        <v>188</v>
      </c>
      <c r="D65" s="125" t="s">
        <v>1307</v>
      </c>
      <c r="E65" s="205">
        <v>49</v>
      </c>
      <c r="F65" s="201"/>
      <c r="G65" s="201"/>
      <c r="H65" s="93"/>
      <c r="I65" s="97"/>
      <c r="J65" s="201"/>
      <c r="K65" s="94"/>
      <c r="L65" s="142"/>
      <c r="M65" s="123"/>
      <c r="N65" s="143"/>
      <c r="O65" s="143"/>
      <c r="P65" s="96"/>
    </row>
    <row r="66" spans="1:16" ht="30">
      <c r="A66" s="162" t="s">
        <v>233</v>
      </c>
      <c r="B66" s="162"/>
      <c r="C66" s="35" t="s">
        <v>193</v>
      </c>
      <c r="D66" s="125" t="s">
        <v>1307</v>
      </c>
      <c r="E66" s="205">
        <v>2</v>
      </c>
      <c r="F66" s="201"/>
      <c r="G66" s="201"/>
      <c r="H66" s="93"/>
      <c r="I66" s="97"/>
      <c r="J66" s="201"/>
      <c r="K66" s="94"/>
      <c r="L66" s="142"/>
      <c r="M66" s="123"/>
      <c r="N66" s="143"/>
      <c r="O66" s="143"/>
      <c r="P66" s="96"/>
    </row>
    <row r="67" spans="1:16" ht="30">
      <c r="A67" s="162" t="s">
        <v>234</v>
      </c>
      <c r="B67" s="162"/>
      <c r="C67" s="35" t="s">
        <v>194</v>
      </c>
      <c r="D67" s="125" t="s">
        <v>1307</v>
      </c>
      <c r="E67" s="205">
        <v>20</v>
      </c>
      <c r="F67" s="201"/>
      <c r="G67" s="201"/>
      <c r="H67" s="93"/>
      <c r="I67" s="97"/>
      <c r="J67" s="201"/>
      <c r="K67" s="94"/>
      <c r="L67" s="142"/>
      <c r="M67" s="123"/>
      <c r="N67" s="143"/>
      <c r="O67" s="143"/>
      <c r="P67" s="96"/>
    </row>
    <row r="68" spans="1:16" ht="30">
      <c r="A68" s="162" t="s">
        <v>235</v>
      </c>
      <c r="B68" s="162"/>
      <c r="C68" s="35" t="s">
        <v>195</v>
      </c>
      <c r="D68" s="125" t="s">
        <v>1307</v>
      </c>
      <c r="E68" s="205">
        <v>1</v>
      </c>
      <c r="F68" s="201"/>
      <c r="G68" s="201"/>
      <c r="H68" s="93"/>
      <c r="I68" s="97"/>
      <c r="J68" s="201"/>
      <c r="K68" s="94"/>
      <c r="L68" s="142"/>
      <c r="M68" s="123"/>
      <c r="N68" s="143"/>
      <c r="O68" s="143"/>
      <c r="P68" s="96"/>
    </row>
    <row r="69" spans="1:16" ht="30">
      <c r="A69" s="162" t="s">
        <v>236</v>
      </c>
      <c r="B69" s="162"/>
      <c r="C69" s="35" t="s">
        <v>196</v>
      </c>
      <c r="D69" s="125" t="s">
        <v>1307</v>
      </c>
      <c r="E69" s="205">
        <v>12</v>
      </c>
      <c r="F69" s="201"/>
      <c r="G69" s="201"/>
      <c r="H69" s="93"/>
      <c r="I69" s="97"/>
      <c r="J69" s="201"/>
      <c r="K69" s="94"/>
      <c r="L69" s="142"/>
      <c r="M69" s="123"/>
      <c r="N69" s="143"/>
      <c r="O69" s="143"/>
      <c r="P69" s="96"/>
    </row>
    <row r="70" spans="1:16" ht="27">
      <c r="A70" s="162" t="s">
        <v>237</v>
      </c>
      <c r="B70" s="162"/>
      <c r="C70" s="35" t="s">
        <v>197</v>
      </c>
      <c r="D70" s="125" t="s">
        <v>1307</v>
      </c>
      <c r="E70" s="205">
        <v>3</v>
      </c>
      <c r="F70" s="201"/>
      <c r="G70" s="201"/>
      <c r="H70" s="93"/>
      <c r="I70" s="97"/>
      <c r="J70" s="201"/>
      <c r="K70" s="94"/>
      <c r="L70" s="142"/>
      <c r="M70" s="123"/>
      <c r="N70" s="143"/>
      <c r="O70" s="143"/>
      <c r="P70" s="96"/>
    </row>
    <row r="71" spans="1:16" ht="30">
      <c r="A71" s="162" t="s">
        <v>1065</v>
      </c>
      <c r="B71" s="162"/>
      <c r="C71" s="35" t="s">
        <v>199</v>
      </c>
      <c r="D71" s="125" t="s">
        <v>1307</v>
      </c>
      <c r="E71" s="205">
        <v>16</v>
      </c>
      <c r="F71" s="201"/>
      <c r="G71" s="201"/>
      <c r="H71" s="93"/>
      <c r="I71" s="97"/>
      <c r="J71" s="201"/>
      <c r="K71" s="94"/>
      <c r="L71" s="142"/>
      <c r="M71" s="123"/>
      <c r="N71" s="143"/>
      <c r="O71" s="143"/>
      <c r="P71" s="96"/>
    </row>
    <row r="72" spans="1:16" ht="30">
      <c r="A72" s="162" t="s">
        <v>1066</v>
      </c>
      <c r="B72" s="162"/>
      <c r="C72" s="35" t="s">
        <v>200</v>
      </c>
      <c r="D72" s="125" t="s">
        <v>1307</v>
      </c>
      <c r="E72" s="205">
        <v>6</v>
      </c>
      <c r="F72" s="201"/>
      <c r="G72" s="201"/>
      <c r="H72" s="93"/>
      <c r="I72" s="97"/>
      <c r="J72" s="201"/>
      <c r="K72" s="94"/>
      <c r="L72" s="142"/>
      <c r="M72" s="123"/>
      <c r="N72" s="143"/>
      <c r="O72" s="143"/>
      <c r="P72" s="96"/>
    </row>
    <row r="73" spans="1:16" ht="30">
      <c r="A73" s="162" t="s">
        <v>1067</v>
      </c>
      <c r="B73" s="162"/>
      <c r="C73" s="35" t="s">
        <v>201</v>
      </c>
      <c r="D73" s="125" t="s">
        <v>1307</v>
      </c>
      <c r="E73" s="205">
        <v>4</v>
      </c>
      <c r="F73" s="201"/>
      <c r="G73" s="201"/>
      <c r="H73" s="93"/>
      <c r="I73" s="97"/>
      <c r="J73" s="201"/>
      <c r="K73" s="94"/>
      <c r="L73" s="142"/>
      <c r="M73" s="123"/>
      <c r="N73" s="143"/>
      <c r="O73" s="143"/>
      <c r="P73" s="96"/>
    </row>
    <row r="74" spans="1:16" ht="30">
      <c r="A74" s="162" t="s">
        <v>1068</v>
      </c>
      <c r="B74" s="162"/>
      <c r="C74" s="34" t="s">
        <v>202</v>
      </c>
      <c r="D74" s="125" t="s">
        <v>1307</v>
      </c>
      <c r="E74" s="205">
        <v>40</v>
      </c>
      <c r="F74" s="201"/>
      <c r="G74" s="201"/>
      <c r="H74" s="93"/>
      <c r="I74" s="97"/>
      <c r="J74" s="201"/>
      <c r="K74" s="94"/>
      <c r="L74" s="142"/>
      <c r="M74" s="123"/>
      <c r="N74" s="143"/>
      <c r="O74" s="143"/>
      <c r="P74" s="96"/>
    </row>
    <row r="75" spans="1:16" ht="30">
      <c r="A75" s="162" t="s">
        <v>1069</v>
      </c>
      <c r="B75" s="162"/>
      <c r="C75" s="35" t="s">
        <v>203</v>
      </c>
      <c r="D75" s="125" t="s">
        <v>1307</v>
      </c>
      <c r="E75" s="205">
        <v>43</v>
      </c>
      <c r="F75" s="201"/>
      <c r="G75" s="201"/>
      <c r="H75" s="93"/>
      <c r="I75" s="97"/>
      <c r="J75" s="201"/>
      <c r="K75" s="94"/>
      <c r="L75" s="142"/>
      <c r="M75" s="123"/>
      <c r="N75" s="143"/>
      <c r="O75" s="143"/>
      <c r="P75" s="96"/>
    </row>
    <row r="76" spans="1:16" ht="30">
      <c r="A76" s="162" t="s">
        <v>1070</v>
      </c>
      <c r="B76" s="162"/>
      <c r="C76" s="35" t="s">
        <v>204</v>
      </c>
      <c r="D76" s="125" t="s">
        <v>1307</v>
      </c>
      <c r="E76" s="205">
        <v>1</v>
      </c>
      <c r="F76" s="201"/>
      <c r="G76" s="201"/>
      <c r="H76" s="93"/>
      <c r="I76" s="97"/>
      <c r="J76" s="201"/>
      <c r="K76" s="94"/>
      <c r="L76" s="142"/>
      <c r="M76" s="123"/>
      <c r="N76" s="143"/>
      <c r="O76" s="143"/>
      <c r="P76" s="96"/>
    </row>
    <row r="77" spans="1:16" ht="30">
      <c r="A77" s="162" t="s">
        <v>1071</v>
      </c>
      <c r="B77" s="162"/>
      <c r="C77" s="35" t="s">
        <v>205</v>
      </c>
      <c r="D77" s="125" t="s">
        <v>1307</v>
      </c>
      <c r="E77" s="205">
        <v>88</v>
      </c>
      <c r="F77" s="201"/>
      <c r="G77" s="201"/>
      <c r="H77" s="93"/>
      <c r="I77" s="97"/>
      <c r="J77" s="201"/>
      <c r="K77" s="94"/>
      <c r="L77" s="142"/>
      <c r="M77" s="123"/>
      <c r="N77" s="143"/>
      <c r="O77" s="143"/>
      <c r="P77" s="96"/>
    </row>
    <row r="78" spans="1:16" ht="30">
      <c r="A78" s="162" t="s">
        <v>1072</v>
      </c>
      <c r="B78" s="162"/>
      <c r="C78" s="34" t="s">
        <v>206</v>
      </c>
      <c r="D78" s="126" t="s">
        <v>1307</v>
      </c>
      <c r="E78" s="205">
        <v>75</v>
      </c>
      <c r="F78" s="201"/>
      <c r="G78" s="201"/>
      <c r="H78" s="93"/>
      <c r="I78" s="97"/>
      <c r="J78" s="201"/>
      <c r="K78" s="94"/>
      <c r="L78" s="142"/>
      <c r="M78" s="123"/>
      <c r="N78" s="143"/>
      <c r="O78" s="143"/>
      <c r="P78" s="96"/>
    </row>
    <row r="79" spans="1:16" ht="12.75">
      <c r="A79" s="162" t="s">
        <v>1073</v>
      </c>
      <c r="B79" s="162"/>
      <c r="C79" s="34" t="s">
        <v>207</v>
      </c>
      <c r="D79" s="126" t="s">
        <v>1307</v>
      </c>
      <c r="E79" s="205">
        <v>8</v>
      </c>
      <c r="F79" s="97"/>
      <c r="G79" s="201"/>
      <c r="H79" s="93"/>
      <c r="I79" s="97"/>
      <c r="J79" s="201"/>
      <c r="K79" s="94"/>
      <c r="L79" s="142"/>
      <c r="M79" s="123"/>
      <c r="N79" s="143"/>
      <c r="O79" s="143"/>
      <c r="P79" s="96"/>
    </row>
    <row r="80" spans="1:16" ht="12.75">
      <c r="A80" s="162" t="s">
        <v>1074</v>
      </c>
      <c r="B80" s="162"/>
      <c r="C80" s="35" t="s">
        <v>208</v>
      </c>
      <c r="D80" s="126" t="s">
        <v>1307</v>
      </c>
      <c r="E80" s="205">
        <v>1</v>
      </c>
      <c r="F80" s="97"/>
      <c r="G80" s="201"/>
      <c r="H80" s="93"/>
      <c r="I80" s="97"/>
      <c r="J80" s="201"/>
      <c r="K80" s="94"/>
      <c r="L80" s="142"/>
      <c r="M80" s="123"/>
      <c r="N80" s="143"/>
      <c r="O80" s="143"/>
      <c r="P80" s="96"/>
    </row>
    <row r="81" spans="1:16" ht="12.75">
      <c r="A81" s="162" t="s">
        <v>1075</v>
      </c>
      <c r="B81" s="162"/>
      <c r="C81" s="35" t="s">
        <v>209</v>
      </c>
      <c r="D81" s="126" t="s">
        <v>1307</v>
      </c>
      <c r="E81" s="205">
        <v>6</v>
      </c>
      <c r="F81" s="97"/>
      <c r="G81" s="201"/>
      <c r="H81" s="93"/>
      <c r="I81" s="97"/>
      <c r="J81" s="201"/>
      <c r="K81" s="94"/>
      <c r="L81" s="142"/>
      <c r="M81" s="123"/>
      <c r="N81" s="143"/>
      <c r="O81" s="143"/>
      <c r="P81" s="96"/>
    </row>
    <row r="82" spans="1:16" ht="25.5">
      <c r="A82" s="162" t="s">
        <v>1076</v>
      </c>
      <c r="B82" s="162"/>
      <c r="C82" s="35" t="s">
        <v>210</v>
      </c>
      <c r="D82" s="126" t="s">
        <v>1307</v>
      </c>
      <c r="E82" s="205">
        <v>3</v>
      </c>
      <c r="F82" s="97"/>
      <c r="G82" s="201"/>
      <c r="H82" s="93"/>
      <c r="I82" s="97"/>
      <c r="J82" s="201"/>
      <c r="K82" s="94"/>
      <c r="L82" s="142"/>
      <c r="M82" s="123"/>
      <c r="N82" s="143"/>
      <c r="O82" s="143"/>
      <c r="P82" s="96"/>
    </row>
    <row r="83" spans="1:16" ht="12.75">
      <c r="A83" s="162" t="s">
        <v>1077</v>
      </c>
      <c r="B83" s="162"/>
      <c r="C83" s="36" t="s">
        <v>211</v>
      </c>
      <c r="D83" s="215" t="s">
        <v>1307</v>
      </c>
      <c r="E83" s="216">
        <v>8</v>
      </c>
      <c r="F83" s="97"/>
      <c r="G83" s="201"/>
      <c r="H83" s="93"/>
      <c r="I83" s="97"/>
      <c r="J83" s="201"/>
      <c r="K83" s="94"/>
      <c r="L83" s="142"/>
      <c r="M83" s="123"/>
      <c r="N83" s="143"/>
      <c r="O83" s="143"/>
      <c r="P83" s="96"/>
    </row>
    <row r="84" spans="1:16" ht="12.75">
      <c r="A84" s="162" t="s">
        <v>1078</v>
      </c>
      <c r="B84" s="162"/>
      <c r="C84" s="36" t="s">
        <v>212</v>
      </c>
      <c r="D84" s="215" t="s">
        <v>1307</v>
      </c>
      <c r="E84" s="216">
        <v>1</v>
      </c>
      <c r="F84" s="97"/>
      <c r="G84" s="201"/>
      <c r="H84" s="93"/>
      <c r="I84" s="97"/>
      <c r="J84" s="201"/>
      <c r="K84" s="94"/>
      <c r="L84" s="142"/>
      <c r="M84" s="123"/>
      <c r="N84" s="143"/>
      <c r="O84" s="143"/>
      <c r="P84" s="96"/>
    </row>
    <row r="85" spans="1:16" ht="63.75">
      <c r="A85" s="162" t="s">
        <v>1079</v>
      </c>
      <c r="B85" s="162"/>
      <c r="C85" s="34" t="s">
        <v>213</v>
      </c>
      <c r="D85" s="126" t="s">
        <v>1396</v>
      </c>
      <c r="E85" s="205">
        <v>15</v>
      </c>
      <c r="F85" s="97"/>
      <c r="G85" s="201"/>
      <c r="H85" s="93"/>
      <c r="I85" s="97"/>
      <c r="J85" s="97"/>
      <c r="K85" s="94"/>
      <c r="L85" s="142"/>
      <c r="M85" s="123"/>
      <c r="N85" s="143"/>
      <c r="O85" s="143"/>
      <c r="P85" s="96"/>
    </row>
    <row r="86" spans="1:16" ht="76.5">
      <c r="A86" s="162" t="s">
        <v>1080</v>
      </c>
      <c r="B86" s="162"/>
      <c r="C86" s="34" t="s">
        <v>214</v>
      </c>
      <c r="D86" s="126" t="s">
        <v>1396</v>
      </c>
      <c r="E86" s="205">
        <v>12</v>
      </c>
      <c r="F86" s="126"/>
      <c r="G86" s="201"/>
      <c r="H86" s="93"/>
      <c r="I86" s="124"/>
      <c r="J86" s="124"/>
      <c r="K86" s="94"/>
      <c r="L86" s="142"/>
      <c r="M86" s="123"/>
      <c r="N86" s="143"/>
      <c r="O86" s="143"/>
      <c r="P86" s="96"/>
    </row>
    <row r="87" spans="1:16" ht="51">
      <c r="A87" s="162" t="s">
        <v>1081</v>
      </c>
      <c r="B87" s="162"/>
      <c r="C87" s="34" t="s">
        <v>215</v>
      </c>
      <c r="D87" s="126" t="s">
        <v>1396</v>
      </c>
      <c r="E87" s="205">
        <v>25</v>
      </c>
      <c r="F87" s="97"/>
      <c r="G87" s="201"/>
      <c r="H87" s="93"/>
      <c r="I87" s="97"/>
      <c r="J87" s="97"/>
      <c r="K87" s="94"/>
      <c r="L87" s="142"/>
      <c r="M87" s="123"/>
      <c r="N87" s="143"/>
      <c r="O87" s="143"/>
      <c r="P87" s="96"/>
    </row>
    <row r="88" spans="1:16" ht="155.25" customHeight="1">
      <c r="A88" s="162" t="s">
        <v>1082</v>
      </c>
      <c r="B88" s="162"/>
      <c r="C88" s="376" t="s">
        <v>1622</v>
      </c>
      <c r="D88" s="125" t="s">
        <v>1396</v>
      </c>
      <c r="E88" s="375">
        <v>3</v>
      </c>
      <c r="F88" s="97"/>
      <c r="G88" s="201"/>
      <c r="H88" s="93"/>
      <c r="I88" s="97"/>
      <c r="J88" s="97"/>
      <c r="K88" s="94"/>
      <c r="L88" s="142"/>
      <c r="M88" s="123"/>
      <c r="N88" s="143"/>
      <c r="O88" s="143"/>
      <c r="P88" s="96"/>
    </row>
    <row r="89" spans="1:16" ht="63.75">
      <c r="A89" s="162" t="s">
        <v>1083</v>
      </c>
      <c r="B89" s="162"/>
      <c r="C89" s="35" t="s">
        <v>216</v>
      </c>
      <c r="D89" s="125" t="s">
        <v>1396</v>
      </c>
      <c r="E89" s="205">
        <v>19</v>
      </c>
      <c r="F89" s="126"/>
      <c r="G89" s="201"/>
      <c r="H89" s="93"/>
      <c r="I89" s="124"/>
      <c r="J89" s="124"/>
      <c r="K89" s="94"/>
      <c r="L89" s="142"/>
      <c r="M89" s="123"/>
      <c r="N89" s="143"/>
      <c r="O89" s="143"/>
      <c r="P89" s="96"/>
    </row>
    <row r="90" spans="1:16" ht="116.25" customHeight="1">
      <c r="A90" s="162" t="s">
        <v>1084</v>
      </c>
      <c r="B90" s="162"/>
      <c r="C90" s="377" t="s">
        <v>1623</v>
      </c>
      <c r="D90" s="125" t="s">
        <v>1396</v>
      </c>
      <c r="E90" s="205">
        <v>12</v>
      </c>
      <c r="F90" s="126"/>
      <c r="G90" s="201"/>
      <c r="H90" s="93"/>
      <c r="I90" s="124"/>
      <c r="J90" s="124"/>
      <c r="K90" s="94"/>
      <c r="L90" s="142"/>
      <c r="M90" s="123"/>
      <c r="N90" s="143"/>
      <c r="O90" s="143"/>
      <c r="P90" s="96"/>
    </row>
    <row r="91" spans="1:16" ht="38.25">
      <c r="A91" s="162" t="s">
        <v>1085</v>
      </c>
      <c r="B91" s="162"/>
      <c r="C91" s="36" t="s">
        <v>217</v>
      </c>
      <c r="D91" s="125" t="s">
        <v>169</v>
      </c>
      <c r="E91" s="205">
        <v>8</v>
      </c>
      <c r="F91" s="126"/>
      <c r="G91" s="201"/>
      <c r="H91" s="93"/>
      <c r="I91" s="97"/>
      <c r="J91" s="124"/>
      <c r="K91" s="94"/>
      <c r="L91" s="142"/>
      <c r="M91" s="123"/>
      <c r="N91" s="143"/>
      <c r="O91" s="143"/>
      <c r="P91" s="96"/>
    </row>
    <row r="92" spans="1:16" ht="38.25">
      <c r="A92" s="162" t="s">
        <v>1086</v>
      </c>
      <c r="B92" s="162"/>
      <c r="C92" s="36" t="s">
        <v>218</v>
      </c>
      <c r="D92" s="125" t="s">
        <v>169</v>
      </c>
      <c r="E92" s="205">
        <v>3</v>
      </c>
      <c r="F92" s="126"/>
      <c r="G92" s="201"/>
      <c r="H92" s="93"/>
      <c r="I92" s="97"/>
      <c r="J92" s="124"/>
      <c r="K92" s="94"/>
      <c r="L92" s="142"/>
      <c r="M92" s="123"/>
      <c r="N92" s="143"/>
      <c r="O92" s="143"/>
      <c r="P92" s="96"/>
    </row>
    <row r="93" spans="1:16" ht="25.5">
      <c r="A93" s="162" t="s">
        <v>1087</v>
      </c>
      <c r="B93" s="162"/>
      <c r="C93" s="36" t="s">
        <v>219</v>
      </c>
      <c r="D93" s="125" t="s">
        <v>169</v>
      </c>
      <c r="E93" s="205">
        <v>1</v>
      </c>
      <c r="F93" s="126"/>
      <c r="G93" s="201"/>
      <c r="H93" s="93"/>
      <c r="I93" s="97"/>
      <c r="J93" s="124"/>
      <c r="K93" s="94"/>
      <c r="L93" s="142"/>
      <c r="M93" s="123"/>
      <c r="N93" s="143"/>
      <c r="O93" s="143"/>
      <c r="P93" s="96"/>
    </row>
    <row r="94" spans="1:16" ht="25.5">
      <c r="A94" s="162" t="s">
        <v>1088</v>
      </c>
      <c r="B94" s="162"/>
      <c r="C94" s="36" t="s">
        <v>220</v>
      </c>
      <c r="D94" s="126" t="s">
        <v>134</v>
      </c>
      <c r="E94" s="205">
        <v>30</v>
      </c>
      <c r="F94" s="126"/>
      <c r="G94" s="201"/>
      <c r="H94" s="93"/>
      <c r="I94" s="97"/>
      <c r="J94" s="124"/>
      <c r="K94" s="94"/>
      <c r="L94" s="142"/>
      <c r="M94" s="123"/>
      <c r="N94" s="143"/>
      <c r="O94" s="143"/>
      <c r="P94" s="96"/>
    </row>
    <row r="95" spans="1:16" ht="25.5">
      <c r="A95" s="162" t="s">
        <v>1089</v>
      </c>
      <c r="B95" s="162"/>
      <c r="C95" s="34" t="s">
        <v>221</v>
      </c>
      <c r="D95" s="125" t="s">
        <v>169</v>
      </c>
      <c r="E95" s="205">
        <v>10</v>
      </c>
      <c r="F95" s="126"/>
      <c r="G95" s="201"/>
      <c r="H95" s="93"/>
      <c r="I95" s="97"/>
      <c r="J95" s="124"/>
      <c r="K95" s="94"/>
      <c r="L95" s="142"/>
      <c r="M95" s="123"/>
      <c r="N95" s="143"/>
      <c r="O95" s="143"/>
      <c r="P95" s="96"/>
    </row>
    <row r="96" spans="1:16" ht="12.75">
      <c r="A96" s="162" t="s">
        <v>1090</v>
      </c>
      <c r="B96" s="162"/>
      <c r="C96" s="36" t="s">
        <v>222</v>
      </c>
      <c r="D96" s="126" t="s">
        <v>1307</v>
      </c>
      <c r="E96" s="205">
        <v>5</v>
      </c>
      <c r="F96" s="126"/>
      <c r="G96" s="201"/>
      <c r="H96" s="93"/>
      <c r="I96" s="97"/>
      <c r="J96" s="124"/>
      <c r="K96" s="94"/>
      <c r="L96" s="142"/>
      <c r="M96" s="123"/>
      <c r="N96" s="143"/>
      <c r="O96" s="143"/>
      <c r="P96" s="96"/>
    </row>
    <row r="97" spans="1:16" ht="12.75">
      <c r="A97" s="162" t="s">
        <v>1091</v>
      </c>
      <c r="B97" s="162"/>
      <c r="C97" s="36" t="s">
        <v>223</v>
      </c>
      <c r="D97" s="126" t="s">
        <v>1307</v>
      </c>
      <c r="E97" s="205">
        <v>2</v>
      </c>
      <c r="F97" s="126"/>
      <c r="G97" s="201"/>
      <c r="H97" s="93"/>
      <c r="I97" s="97"/>
      <c r="J97" s="124"/>
      <c r="K97" s="94"/>
      <c r="L97" s="142"/>
      <c r="M97" s="123"/>
      <c r="N97" s="143"/>
      <c r="O97" s="143"/>
      <c r="P97" s="96"/>
    </row>
    <row r="98" spans="1:16" ht="25.5">
      <c r="A98" s="162" t="s">
        <v>1092</v>
      </c>
      <c r="B98" s="162"/>
      <c r="C98" s="35" t="s">
        <v>224</v>
      </c>
      <c r="D98" s="125" t="s">
        <v>134</v>
      </c>
      <c r="E98" s="205">
        <v>5</v>
      </c>
      <c r="F98" s="201"/>
      <c r="G98" s="201"/>
      <c r="H98" s="93"/>
      <c r="I98" s="97"/>
      <c r="J98" s="201"/>
      <c r="K98" s="94"/>
      <c r="L98" s="142"/>
      <c r="M98" s="123"/>
      <c r="N98" s="143"/>
      <c r="O98" s="143"/>
      <c r="P98" s="96"/>
    </row>
    <row r="99" spans="1:16" ht="25.5">
      <c r="A99" s="162" t="s">
        <v>1093</v>
      </c>
      <c r="B99" s="162"/>
      <c r="C99" s="35" t="s">
        <v>225</v>
      </c>
      <c r="D99" s="125" t="s">
        <v>134</v>
      </c>
      <c r="E99" s="205">
        <v>49</v>
      </c>
      <c r="F99" s="201"/>
      <c r="G99" s="201"/>
      <c r="H99" s="93"/>
      <c r="I99" s="97"/>
      <c r="J99" s="201"/>
      <c r="K99" s="94"/>
      <c r="L99" s="142"/>
      <c r="M99" s="123"/>
      <c r="N99" s="143"/>
      <c r="O99" s="143"/>
      <c r="P99" s="96"/>
    </row>
    <row r="100" spans="1:16" ht="25.5">
      <c r="A100" s="162" t="s">
        <v>1094</v>
      </c>
      <c r="B100" s="162"/>
      <c r="C100" s="35" t="s">
        <v>226</v>
      </c>
      <c r="D100" s="125" t="s">
        <v>134</v>
      </c>
      <c r="E100" s="205">
        <v>30</v>
      </c>
      <c r="F100" s="201"/>
      <c r="G100" s="201"/>
      <c r="H100" s="93"/>
      <c r="I100" s="97"/>
      <c r="J100" s="201"/>
      <c r="K100" s="94"/>
      <c r="L100" s="142"/>
      <c r="M100" s="123"/>
      <c r="N100" s="143"/>
      <c r="O100" s="143"/>
      <c r="P100" s="96"/>
    </row>
    <row r="101" spans="1:16" ht="12.75">
      <c r="A101" s="162" t="s">
        <v>1095</v>
      </c>
      <c r="B101" s="162"/>
      <c r="C101" s="35" t="s">
        <v>227</v>
      </c>
      <c r="D101" s="126" t="s">
        <v>1307</v>
      </c>
      <c r="E101" s="205">
        <v>21</v>
      </c>
      <c r="F101" s="201"/>
      <c r="G101" s="201"/>
      <c r="H101" s="93"/>
      <c r="I101" s="97"/>
      <c r="J101" s="201"/>
      <c r="K101" s="94"/>
      <c r="L101" s="142"/>
      <c r="M101" s="123"/>
      <c r="N101" s="143"/>
      <c r="O101" s="143"/>
      <c r="P101" s="96"/>
    </row>
    <row r="102" spans="1:16" ht="12.75">
      <c r="A102" s="162" t="s">
        <v>1096</v>
      </c>
      <c r="B102" s="162"/>
      <c r="C102" s="35" t="s">
        <v>139</v>
      </c>
      <c r="D102" s="126" t="s">
        <v>1396</v>
      </c>
      <c r="E102" s="97">
        <v>1</v>
      </c>
      <c r="F102" s="201"/>
      <c r="G102" s="201"/>
      <c r="H102" s="93"/>
      <c r="I102" s="97"/>
      <c r="J102" s="201"/>
      <c r="K102" s="94"/>
      <c r="L102" s="142"/>
      <c r="M102" s="123"/>
      <c r="N102" s="143"/>
      <c r="O102" s="143"/>
      <c r="P102" s="96"/>
    </row>
    <row r="103" spans="1:16" ht="12.75">
      <c r="A103" s="162"/>
      <c r="B103" s="178"/>
      <c r="C103" s="40" t="s">
        <v>1290</v>
      </c>
      <c r="D103" s="79"/>
      <c r="E103" s="137"/>
      <c r="F103" s="99"/>
      <c r="G103" s="93"/>
      <c r="H103" s="93"/>
      <c r="I103" s="97"/>
      <c r="J103" s="101"/>
      <c r="K103" s="94"/>
      <c r="L103" s="179"/>
      <c r="M103" s="180"/>
      <c r="N103" s="98"/>
      <c r="O103" s="98"/>
      <c r="P103" s="98"/>
    </row>
    <row r="104" spans="1:16" ht="12.75">
      <c r="A104" s="187">
        <v>4</v>
      </c>
      <c r="B104" s="187"/>
      <c r="C104" s="295" t="s">
        <v>1097</v>
      </c>
      <c r="D104" s="79"/>
      <c r="E104" s="163"/>
      <c r="F104" s="122"/>
      <c r="G104" s="93"/>
      <c r="H104" s="93"/>
      <c r="I104" s="93"/>
      <c r="J104" s="123"/>
      <c r="K104" s="94"/>
      <c r="L104" s="142"/>
      <c r="M104" s="123"/>
      <c r="N104" s="143"/>
      <c r="O104" s="143"/>
      <c r="P104" s="96"/>
    </row>
    <row r="105" spans="1:16" ht="25.5">
      <c r="A105" s="162" t="s">
        <v>1098</v>
      </c>
      <c r="B105" s="162"/>
      <c r="C105" s="35" t="s">
        <v>1101</v>
      </c>
      <c r="D105" s="126" t="s">
        <v>1374</v>
      </c>
      <c r="E105" s="205">
        <v>18</v>
      </c>
      <c r="F105" s="97"/>
      <c r="G105" s="97"/>
      <c r="H105" s="93"/>
      <c r="I105" s="97"/>
      <c r="J105" s="97"/>
      <c r="K105" s="94"/>
      <c r="L105" s="142"/>
      <c r="M105" s="123"/>
      <c r="N105" s="143"/>
      <c r="O105" s="143"/>
      <c r="P105" s="96"/>
    </row>
    <row r="106" spans="1:16" ht="51">
      <c r="A106" s="162" t="s">
        <v>1099</v>
      </c>
      <c r="B106" s="162"/>
      <c r="C106" s="35" t="s">
        <v>1102</v>
      </c>
      <c r="D106" s="126" t="s">
        <v>1374</v>
      </c>
      <c r="E106" s="205">
        <v>18</v>
      </c>
      <c r="F106" s="97"/>
      <c r="G106" s="97"/>
      <c r="H106" s="93"/>
      <c r="I106" s="97"/>
      <c r="J106" s="97"/>
      <c r="K106" s="94"/>
      <c r="L106" s="142"/>
      <c r="M106" s="123"/>
      <c r="N106" s="143"/>
      <c r="O106" s="143"/>
      <c r="P106" s="96"/>
    </row>
    <row r="107" spans="1:16" ht="51">
      <c r="A107" s="162" t="s">
        <v>1100</v>
      </c>
      <c r="B107" s="162"/>
      <c r="C107" s="35" t="s">
        <v>1103</v>
      </c>
      <c r="D107" s="126" t="s">
        <v>1307</v>
      </c>
      <c r="E107" s="205">
        <v>1</v>
      </c>
      <c r="F107" s="97"/>
      <c r="G107" s="97"/>
      <c r="H107" s="93"/>
      <c r="I107" s="97"/>
      <c r="J107" s="97"/>
      <c r="K107" s="94"/>
      <c r="L107" s="142"/>
      <c r="M107" s="123"/>
      <c r="N107" s="143"/>
      <c r="O107" s="143"/>
      <c r="P107" s="96"/>
    </row>
    <row r="108" spans="1:16" ht="12.75">
      <c r="A108" s="162"/>
      <c r="B108" s="178"/>
      <c r="C108" s="40" t="s">
        <v>1290</v>
      </c>
      <c r="D108" s="79"/>
      <c r="E108" s="137"/>
      <c r="F108" s="99"/>
      <c r="G108" s="93"/>
      <c r="H108" s="93"/>
      <c r="I108" s="97"/>
      <c r="J108" s="101"/>
      <c r="K108" s="94"/>
      <c r="L108" s="179"/>
      <c r="M108" s="180"/>
      <c r="N108" s="98"/>
      <c r="O108" s="98"/>
      <c r="P108" s="98"/>
    </row>
    <row r="109" spans="1:16" ht="12.75">
      <c r="A109" s="125"/>
      <c r="B109" s="20"/>
      <c r="C109" s="343" t="s">
        <v>1291</v>
      </c>
      <c r="D109" s="344"/>
      <c r="E109" s="345"/>
      <c r="F109" s="14"/>
      <c r="G109" s="15"/>
      <c r="H109" s="15"/>
      <c r="I109" s="15"/>
      <c r="J109" s="16"/>
      <c r="K109" s="16"/>
      <c r="L109" s="102"/>
      <c r="M109" s="103"/>
      <c r="N109" s="103"/>
      <c r="O109" s="103"/>
      <c r="P109" s="103"/>
    </row>
    <row r="110" spans="1:16" ht="12.75">
      <c r="A110" s="125"/>
      <c r="B110" s="20"/>
      <c r="C110" s="346" t="s">
        <v>1583</v>
      </c>
      <c r="D110" s="347"/>
      <c r="E110" s="347"/>
      <c r="F110" s="347"/>
      <c r="G110" s="347"/>
      <c r="H110" s="347"/>
      <c r="I110" s="347"/>
      <c r="J110" s="347"/>
      <c r="K110" s="316"/>
      <c r="L110" s="104"/>
      <c r="M110" s="105"/>
      <c r="N110" s="105"/>
      <c r="O110" s="105"/>
      <c r="P110" s="164"/>
    </row>
    <row r="111" spans="1:16" ht="12.75">
      <c r="A111" s="125"/>
      <c r="B111" s="20"/>
      <c r="C111" s="348" t="s">
        <v>1584</v>
      </c>
      <c r="D111" s="347"/>
      <c r="E111" s="347"/>
      <c r="F111" s="347"/>
      <c r="G111" s="347"/>
      <c r="H111" s="347"/>
      <c r="I111" s="347"/>
      <c r="J111" s="347"/>
      <c r="K111" s="316"/>
      <c r="L111" s="165"/>
      <c r="M111" s="166"/>
      <c r="N111" s="166"/>
      <c r="O111" s="166"/>
      <c r="P111" s="166"/>
    </row>
    <row r="112" spans="1:16" ht="12.75">
      <c r="A112" s="138"/>
      <c r="B112" s="160"/>
      <c r="C112" s="288"/>
      <c r="D112" s="167"/>
      <c r="E112" s="167"/>
      <c r="F112" s="160"/>
      <c r="G112" s="160"/>
      <c r="H112" s="160"/>
      <c r="I112" s="160"/>
      <c r="J112" s="160"/>
      <c r="K112" s="160"/>
      <c r="L112" s="167"/>
      <c r="M112" s="167"/>
      <c r="N112" s="167"/>
      <c r="O112" s="167"/>
      <c r="P112" s="167"/>
    </row>
    <row r="113" spans="1:16" ht="12.75">
      <c r="A113" s="138"/>
      <c r="B113" s="160"/>
      <c r="C113" s="288"/>
      <c r="D113" s="167"/>
      <c r="E113" s="167"/>
      <c r="F113" s="160"/>
      <c r="G113" s="160"/>
      <c r="H113" s="160"/>
      <c r="I113" s="160"/>
      <c r="J113" s="160"/>
      <c r="K113" s="160"/>
      <c r="L113" s="167"/>
      <c r="M113" s="167"/>
      <c r="N113" s="168" t="s">
        <v>1585</v>
      </c>
      <c r="O113" s="349"/>
      <c r="P113" s="349"/>
    </row>
    <row r="114" spans="1:16" ht="12.75">
      <c r="A114" s="138"/>
      <c r="B114" s="169"/>
      <c r="C114" s="289"/>
      <c r="D114" s="171"/>
      <c r="E114" s="82"/>
      <c r="F114" s="66"/>
      <c r="G114" s="67"/>
      <c r="H114" s="67"/>
      <c r="I114" s="67"/>
      <c r="J114" s="68"/>
      <c r="K114" s="69"/>
      <c r="L114" s="116"/>
      <c r="M114" s="117"/>
      <c r="N114" s="206"/>
      <c r="O114" s="206"/>
      <c r="P114" s="119"/>
    </row>
    <row r="115" spans="1:10" s="174" customFormat="1" ht="15.75">
      <c r="A115" s="51" t="s">
        <v>1578</v>
      </c>
      <c r="B115" s="52"/>
      <c r="C115" s="290"/>
      <c r="D115" s="53"/>
      <c r="E115" s="53"/>
      <c r="F115" s="53"/>
      <c r="G115" s="53"/>
      <c r="H115" s="55"/>
      <c r="I115" s="173"/>
      <c r="J115" s="173"/>
    </row>
    <row r="116" spans="1:8" s="173" customFormat="1" ht="12.75" customHeight="1">
      <c r="A116" s="51"/>
      <c r="B116" s="52"/>
      <c r="C116" s="291" t="s">
        <v>1580</v>
      </c>
      <c r="D116" s="51"/>
      <c r="E116" s="51"/>
      <c r="F116" s="55"/>
      <c r="G116" s="55"/>
      <c r="H116" s="55"/>
    </row>
    <row r="117" spans="2:14" s="173" customFormat="1" ht="15.75">
      <c r="B117" s="52"/>
      <c r="D117" s="51"/>
      <c r="E117" s="51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8" ht="12.75">
      <c r="A118" s="51" t="s">
        <v>1579</v>
      </c>
      <c r="B118" s="51"/>
      <c r="C118" s="54"/>
      <c r="D118" s="54"/>
      <c r="E118" s="54"/>
      <c r="F118" s="54"/>
      <c r="G118" s="54"/>
      <c r="H118" s="58"/>
    </row>
    <row r="119" spans="1:7" ht="12.75" customHeight="1">
      <c r="A119" s="51"/>
      <c r="B119" s="51"/>
      <c r="C119" s="291" t="s">
        <v>1580</v>
      </c>
      <c r="D119" s="51"/>
      <c r="E119" s="51"/>
      <c r="F119" s="55"/>
      <c r="G119" s="55"/>
    </row>
    <row r="120" spans="1:2" ht="15.75">
      <c r="A120" s="51" t="s">
        <v>1581</v>
      </c>
      <c r="B120" s="175"/>
    </row>
  </sheetData>
  <sheetProtection/>
  <mergeCells count="14">
    <mergeCell ref="C109:E109"/>
    <mergeCell ref="C110:K110"/>
    <mergeCell ref="C111:K111"/>
    <mergeCell ref="O113:P113"/>
    <mergeCell ref="N8:O8"/>
    <mergeCell ref="A1:P1"/>
    <mergeCell ref="A11:A12"/>
    <mergeCell ref="C11:C12"/>
    <mergeCell ref="D11:D12"/>
    <mergeCell ref="E11:E12"/>
    <mergeCell ref="F11:K11"/>
    <mergeCell ref="L11:P11"/>
    <mergeCell ref="A2:P2"/>
    <mergeCell ref="B11:B12"/>
  </mergeCells>
  <printOptions/>
  <pageMargins left="0.7874015748031497" right="0.7874015748031497" top="1.1811023622047245" bottom="1.1811023622047245" header="0.3937007874015748" footer="0.3937007874015748"/>
  <pageSetup fitToHeight="100" horizontalDpi="600" verticalDpi="600" orientation="landscape" paperSize="9" scale="85" r:id="rId1"/>
  <headerFooter alignWithMargins="0">
    <oddFooter>&amp;LIepirkuma procedūra "Pirmsskolas izglītības iestādes ēkas rekonstrukcija par pansionātu", identifikācijas numurs MNP2014/39&amp;R&amp;P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Signe</cp:lastModifiedBy>
  <cp:lastPrinted>2014-09-26T07:47:53Z</cp:lastPrinted>
  <dcterms:created xsi:type="dcterms:W3CDTF">1996-10-14T23:33:28Z</dcterms:created>
  <dcterms:modified xsi:type="dcterms:W3CDTF">2014-10-07T08:18:31Z</dcterms:modified>
  <cp:category/>
  <cp:version/>
  <cp:contentType/>
  <cp:contentStatus/>
</cp:coreProperties>
</file>