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461" windowWidth="17400" windowHeight="13080" tabRatio="662" activeTab="0"/>
  </bookViews>
  <sheets>
    <sheet name="Būvn. kopt" sheetId="1" r:id="rId1"/>
    <sheet name="Kopsavilkums" sheetId="2" r:id="rId2"/>
    <sheet name="VC" sheetId="3" r:id="rId3"/>
  </sheets>
  <definedNames>
    <definedName name="_xlnm.Print_Area" localSheetId="0">'Būvn. kopt'!$B$1:$E$28</definedName>
    <definedName name="_xlnm.Print_Titles" localSheetId="2">'VC'!$13:$15</definedName>
  </definedNames>
  <calcPr fullCalcOnLoad="1"/>
</workbook>
</file>

<file path=xl/sharedStrings.xml><?xml version="1.0" encoding="utf-8"?>
<sst xmlns="http://schemas.openxmlformats.org/spreadsheetml/2006/main" count="377" uniqueCount="267">
  <si>
    <t>3.10.1</t>
  </si>
  <si>
    <t>3.10.2</t>
  </si>
  <si>
    <t>1.10</t>
  </si>
  <si>
    <t>Pagaidu jumtiņi virs ieejām no koka karkasa ar blīvu koka dēļu segumu</t>
  </si>
  <si>
    <t>Vienības izmaksas</t>
  </si>
  <si>
    <t>Kopā uz visu apjomu</t>
  </si>
  <si>
    <t>Laika norma
(c/h)</t>
  </si>
  <si>
    <t>darbietilpība
 (c/h)</t>
  </si>
  <si>
    <t>Kopā</t>
  </si>
  <si>
    <t>Tiešās izmaksas kopā</t>
  </si>
  <si>
    <t>3.1.1</t>
  </si>
  <si>
    <t>Kokmateriāls</t>
  </si>
  <si>
    <t>kopl</t>
  </si>
  <si>
    <t>Paligmateriāli</t>
  </si>
  <si>
    <t>Kores montāža</t>
  </si>
  <si>
    <t>gb</t>
  </si>
  <si>
    <t>Skursteņu pieslēguma izveide</t>
  </si>
  <si>
    <t>Sateknes montāža</t>
  </si>
  <si>
    <t>Āķi garie</t>
  </si>
  <si>
    <t>Esošās zibensnovadīšanas sistēmas demontāža un novietošana pagaidu uzglabāšanas vietā</t>
  </si>
  <si>
    <t>Zibensaizsardzības sistēmas atpakaļ montāža ieskaitot jaunus stiprinājumus</t>
  </si>
  <si>
    <t>Piltuves</t>
  </si>
  <si>
    <t>Iztekas</t>
  </si>
  <si>
    <t>Bēniņu renovācijas darbi</t>
  </si>
  <si>
    <t>3.3</t>
  </si>
  <si>
    <t>3.4</t>
  </si>
  <si>
    <t>3.5</t>
  </si>
  <si>
    <t>Bojātu koka konstrukciju nomaiņa pret jaunām, ieskaitot stiprinājumus un koka elementu antiseptizēšanu</t>
  </si>
  <si>
    <t>4</t>
  </si>
  <si>
    <t>Būvgruži</t>
  </si>
  <si>
    <t>Būvgružu savākšana un utilizēšana</t>
  </si>
  <si>
    <t>4.1</t>
  </si>
  <si>
    <t>Ēkas jumta seguma renovācija</t>
  </si>
  <si>
    <t>Būvgružu konteinera noma</t>
  </si>
  <si>
    <t>4.2</t>
  </si>
  <si>
    <r>
      <t>m</t>
    </r>
  </si>
  <si>
    <t>3.5.1</t>
  </si>
  <si>
    <t>3.5.2</t>
  </si>
  <si>
    <t>3.5.4</t>
  </si>
  <si>
    <t>3.7</t>
  </si>
  <si>
    <t>3.7.1</t>
  </si>
  <si>
    <t>3.7.2</t>
  </si>
  <si>
    <t>3.8</t>
  </si>
  <si>
    <t>3.18</t>
  </si>
  <si>
    <t>3.19</t>
  </si>
  <si>
    <t>4.3</t>
  </si>
  <si>
    <t>4.4</t>
  </si>
  <si>
    <t>4.5</t>
  </si>
  <si>
    <t>5</t>
  </si>
  <si>
    <t>5.1</t>
  </si>
  <si>
    <t>Nr.p.k.</t>
  </si>
  <si>
    <t>Darba nosaukums</t>
  </si>
  <si>
    <t>Mērvienība</t>
  </si>
  <si>
    <t>Daudzums</t>
  </si>
  <si>
    <t>obj.</t>
  </si>
  <si>
    <r>
      <t>m</t>
    </r>
    <r>
      <rPr>
        <vertAlign val="superscript"/>
        <sz val="10"/>
        <rFont val="Arial"/>
        <family val="2"/>
      </rPr>
      <t>2</t>
    </r>
  </si>
  <si>
    <t>m</t>
  </si>
  <si>
    <t>Vispārceltnieciskie darbi</t>
  </si>
  <si>
    <t>Objekta lielformāta informatīvais stends</t>
  </si>
  <si>
    <t>Biotualetes piegāde, īre</t>
  </si>
  <si>
    <t>Dzīvojamā moduļa piegāde, īre</t>
  </si>
  <si>
    <t>Instrumentu moduļa piegāde, īre</t>
  </si>
  <si>
    <t>Pagaidu elektropieslēgums</t>
  </si>
  <si>
    <t>Pagaidu ūdensapgāde</t>
  </si>
  <si>
    <t>1.1</t>
  </si>
  <si>
    <t>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</si>
  <si>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</si>
  <si>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</si>
  <si>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</si>
  <si>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</si>
  <si>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</si>
  <si>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</si>
  <si>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</si>
  <si>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</si>
  <si>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</si>
  <si>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</si>
  <si>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</si>
  <si>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</si>
  <si>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</si>
  <si>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</si>
  <si>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</si>
  <si>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</si>
  <si>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Būves nosaukums : Dzelzavas pils ēka</t>
  </si>
  <si>
    <t>Objekta nosaukums: Dzelzavas pils ēkas jumta fasādes vienkāršotā renovācija</t>
  </si>
  <si>
    <t>Objekta adrese: "Dzelzavas pils", Dzelzava, Dzelzavas pag., Madonas nov.</t>
  </si>
  <si>
    <t>Demontāžas darbi</t>
  </si>
  <si>
    <t>Esošā škērslatojuma demontāža</t>
  </si>
  <si>
    <t>Esošo garenlatu demontāža</t>
  </si>
  <si>
    <t>Esošo cinkotā skārda apdares elementu demontāža ap skursteņiem, frontona malās, dzegas daļai un citi cinkotā skārda elementi</t>
  </si>
  <si>
    <r>
      <t>m</t>
    </r>
    <r>
      <rPr>
        <vertAlign val="superscript"/>
        <sz val="10"/>
        <rFont val="Arial"/>
        <family val="2"/>
      </rPr>
      <t>2</t>
    </r>
  </si>
  <si>
    <t>Esošo lietus ūdens tekņu un noteku demontāža</t>
  </si>
  <si>
    <t>2</t>
  </si>
  <si>
    <t>Esošo jumta apkopes kāpņu demontāža</t>
  </si>
  <si>
    <t>Esošo jumta lūku demontāža</t>
  </si>
  <si>
    <t>gab.</t>
  </si>
  <si>
    <t>obj,</t>
  </si>
  <si>
    <t>3</t>
  </si>
  <si>
    <t>3.1</t>
  </si>
  <si>
    <t>3.2</t>
  </si>
  <si>
    <t>Sagatavošanās darbi</t>
  </si>
  <si>
    <t>Mobilā žoga uzstādīšana, īre</t>
  </si>
  <si>
    <t>Sastatņu uzstādīšana un noma</t>
  </si>
  <si>
    <t>Bojāto nesošo jumta koka konstrukciju demontāža</t>
  </si>
  <si>
    <r>
      <t>m</t>
    </r>
    <r>
      <rPr>
        <vertAlign val="superscript"/>
        <sz val="10"/>
        <rFont val="Arial"/>
        <family val="2"/>
      </rPr>
      <t>3</t>
    </r>
  </si>
  <si>
    <t>1.9</t>
  </si>
  <si>
    <t>Jumta seguma ieklāšanas darbi</t>
  </si>
  <si>
    <t>Škērslatojuma montāža, ieskaitot spāru plaknes izlīdzināšanu</t>
  </si>
  <si>
    <t>kompl.</t>
  </si>
  <si>
    <t>Kores dēļa stiprinājuma elements</t>
  </si>
  <si>
    <t>rullis</t>
  </si>
  <si>
    <t>Sateknes blīvlenta 1m</t>
  </si>
  <si>
    <t>3.14.1</t>
  </si>
  <si>
    <t>3.14.2</t>
  </si>
  <si>
    <t>Sateknes stiprinājuma elements</t>
  </si>
  <si>
    <t>Lāsenis - krāsots alumīnija elements, 1,60m</t>
  </si>
  <si>
    <t>3.20</t>
  </si>
  <si>
    <t>3.6.</t>
  </si>
  <si>
    <t>3.6.1</t>
  </si>
  <si>
    <t>3.6.2</t>
  </si>
  <si>
    <t>3.8.1</t>
  </si>
  <si>
    <t>3.8.2</t>
  </si>
  <si>
    <t>3.8.3</t>
  </si>
  <si>
    <t>3.8.4</t>
  </si>
  <si>
    <t>3.8.5</t>
  </si>
  <si>
    <t>3.8.6</t>
  </si>
  <si>
    <t>3.8.7</t>
  </si>
  <si>
    <t>3.9.</t>
  </si>
  <si>
    <t>3.9.1.</t>
  </si>
  <si>
    <t>3.10.</t>
  </si>
  <si>
    <t>3.11.</t>
  </si>
  <si>
    <t>3.11.1</t>
  </si>
  <si>
    <t>3.11.2</t>
  </si>
  <si>
    <t>3.11.3</t>
  </si>
  <si>
    <t>3.12.</t>
  </si>
  <si>
    <t>3.12.1</t>
  </si>
  <si>
    <t>3.12.2</t>
  </si>
  <si>
    <t>3.12.3</t>
  </si>
  <si>
    <t>3.13.</t>
  </si>
  <si>
    <t>3.13.1</t>
  </si>
  <si>
    <t>3.13.2</t>
  </si>
  <si>
    <t>3.13.3</t>
  </si>
  <si>
    <t>3.14.</t>
  </si>
  <si>
    <t>3.15.</t>
  </si>
  <si>
    <t>3.16.</t>
  </si>
  <si>
    <t>3.17.</t>
  </si>
  <si>
    <t>3.18.1</t>
  </si>
  <si>
    <t>3.17.1</t>
  </si>
  <si>
    <t>3.21</t>
  </si>
  <si>
    <t>3.2.1</t>
  </si>
  <si>
    <t>3.2.2</t>
  </si>
  <si>
    <t>Teknes diametrs ø 125</t>
  </si>
  <si>
    <t>Teknes diametrs ø 100</t>
  </si>
  <si>
    <t>Notekas diametrs ø 100</t>
  </si>
  <si>
    <t>Notekas diametrs ø 87</t>
  </si>
  <si>
    <t>3.17.2</t>
  </si>
  <si>
    <t xml:space="preserve">Sastādīja: </t>
  </si>
  <si>
    <t>Pārbaudīja:</t>
  </si>
  <si>
    <t>Tāmes izmaksas:</t>
  </si>
  <si>
    <r>
      <t xml:space="preserve">Esošā māla kārniņu </t>
    </r>
    <r>
      <rPr>
        <b/>
        <i/>
        <sz val="10"/>
        <rFont val="Arial"/>
        <family val="2"/>
      </rPr>
      <t xml:space="preserve">Monier Nortegl </t>
    </r>
    <r>
      <rPr>
        <i/>
        <sz val="10"/>
        <rFont val="Arial"/>
        <family val="2"/>
      </rPr>
      <t>(dakstiņa platums - 280 mm, garums - 450 mm, celtniecības platums - 259 mm, latojuma solis - 335...370 mm, savstarpēji savienojams, tonis - ķieģeļsarkans)</t>
    </r>
    <r>
      <rPr>
        <sz val="10"/>
        <rFont val="Arial"/>
        <family val="2"/>
      </rPr>
      <t xml:space="preserve"> jumta seguma un papildelementu uzmanīga demontāža un nokraušana būvmateriālu pagaidu uzglabāšanas vietās </t>
    </r>
    <r>
      <rPr>
        <i/>
        <sz val="10"/>
        <rFont val="Arial"/>
        <family val="2"/>
      </rPr>
      <t>(otreizējai izmantošanai)</t>
    </r>
  </si>
  <si>
    <r>
      <t>Difūzijas plēves (</t>
    </r>
    <r>
      <rPr>
        <i/>
        <sz val="10"/>
        <rFont val="Arial"/>
        <family val="2"/>
      </rPr>
      <t>materiāls-100 % polipropilēns; svars-115 g/m2; vējnecaurlaidība (DIN 53120)-vēja necaurlaidīgs; ūdens tvaiku caurlaidība (RH=85%, 23 C, 24 stundas, g/m2)&gt;1200;ūdens stabs (DIN EN 20811),m&gt;2; ugunsizturība (DIN 4102)-B2, izturība uz stiepi gareniski šķiedrām,N/5cm-200; izturība uz stiepi šķērsām šķiedrām, N/5 cm-150; nosacītais pagarinājums gareniski šķiedrām,%-30; nosacītais pagarinājums šķērsām šķiedrām,%-55, piemēram,</t>
    </r>
    <r>
      <rPr>
        <b/>
        <i/>
        <sz val="10"/>
        <rFont val="Arial"/>
        <family val="2"/>
      </rPr>
      <t>JUTADACH-11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) ieklāšana zem spārēm ieskaitot latojumu pie spārēm plēves nostiprināšanai</t>
    </r>
  </si>
  <si>
    <r>
      <t xml:space="preserve">Antikondensāta plēves </t>
    </r>
    <r>
      <rPr>
        <i/>
        <sz val="10"/>
        <rFont val="Arial"/>
        <family val="2"/>
      </rPr>
      <t xml:space="preserve">(materiāls-polietilēns+polipropilēns 112 g/m2,celuloze+viskoze 28 g/m2;svars, g/m-2140;spēja absorbēt ūdeni (4 sek.), g/m-2-65;ūdens tvaiku caurlaidība (RH=50%, 23 °C, 24 stundas) g/m2-0.352;ūdens tvaiku difūzijai ekvivalentais gaisa slāņa biezums Sd (DIN 52615), m-77.2;izturība pret UV starojumu, mēnēšos 12;ugunsizturība (DIN 4102)-B3; izturība uz stiepi gareniski šķiedram, kN/m 10.5;izturība uz stiepi šķērsām šķiedram, kN/m-10.5, piemēram, </t>
    </r>
    <r>
      <rPr>
        <b/>
        <i/>
        <sz val="10"/>
        <rFont val="Arial"/>
        <family val="2"/>
      </rPr>
      <t>JUTACON-150</t>
    </r>
    <r>
      <rPr>
        <i/>
        <sz val="10"/>
        <rFont val="Arial"/>
        <family val="2"/>
      </rPr>
      <t>)</t>
    </r>
    <r>
      <rPr>
        <sz val="10"/>
        <rFont val="Arial"/>
        <family val="2"/>
      </rPr>
      <t xml:space="preserve"> un garenlatojuma montāža</t>
    </r>
  </si>
  <si>
    <t>Materiāls</t>
  </si>
  <si>
    <t>3.5.3</t>
  </si>
  <si>
    <r>
      <t xml:space="preserve">Māla dakstiņi </t>
    </r>
    <r>
      <rPr>
        <b/>
        <i/>
        <sz val="10"/>
        <rFont val="Arial"/>
        <family val="2"/>
      </rPr>
      <t xml:space="preserve">Monier Nortegl </t>
    </r>
  </si>
  <si>
    <r>
      <t xml:space="preserve">Augšējās rindas dakstiņi </t>
    </r>
    <r>
      <rPr>
        <b/>
        <i/>
        <sz val="10"/>
        <rFont val="Arial"/>
        <family val="2"/>
      </rPr>
      <t xml:space="preserve">Monier Nortegl </t>
    </r>
  </si>
  <si>
    <r>
      <t xml:space="preserve">Līmlentas rullis zemsegumam - </t>
    </r>
    <r>
      <rPr>
        <b/>
        <i/>
        <sz val="10"/>
        <rFont val="Arial"/>
        <family val="2"/>
      </rPr>
      <t xml:space="preserve">Monier DIVOTAPE+ </t>
    </r>
    <r>
      <rPr>
        <i/>
        <sz val="10"/>
        <rFont val="Arial"/>
        <family val="2"/>
      </rPr>
      <t>(svars-230 g/m2,izmērs-0.06x25 m)</t>
    </r>
  </si>
  <si>
    <r>
      <t xml:space="preserve">Universālas blīvlentas rullis - </t>
    </r>
    <r>
      <rPr>
        <b/>
        <i/>
        <sz val="10"/>
        <rFont val="Arial"/>
        <family val="2"/>
      </rPr>
      <t>Monier BUTYLTAPE</t>
    </r>
  </si>
  <si>
    <r>
      <t xml:space="preserve">Dzegas dakstiņš </t>
    </r>
    <r>
      <rPr>
        <b/>
        <i/>
        <sz val="10"/>
        <rFont val="Arial"/>
        <family val="2"/>
      </rPr>
      <t xml:space="preserve">Monier Nortegl </t>
    </r>
    <r>
      <rPr>
        <i/>
        <sz val="10"/>
        <rFont val="Arial"/>
        <family val="2"/>
      </rPr>
      <t>la</t>
    </r>
    <r>
      <rPr>
        <i/>
        <sz val="10"/>
        <rFont val="Arial"/>
        <family val="2"/>
      </rPr>
      <t>bais</t>
    </r>
  </si>
  <si>
    <r>
      <t xml:space="preserve">Dzegas dakstiņš </t>
    </r>
    <r>
      <rPr>
        <b/>
        <i/>
        <sz val="10"/>
        <rFont val="Arial"/>
        <family val="2"/>
      </rPr>
      <t xml:space="preserve">Monier Nortegl </t>
    </r>
    <r>
      <rPr>
        <i/>
        <sz val="10"/>
        <rFont val="Arial"/>
        <family val="2"/>
      </rPr>
      <t>kreisais</t>
    </r>
  </si>
  <si>
    <r>
      <rPr>
        <b/>
        <i/>
        <sz val="10"/>
        <rFont val="Arial"/>
        <family val="2"/>
      </rPr>
      <t xml:space="preserve">UNI </t>
    </r>
    <r>
      <rPr>
        <i/>
        <sz val="10"/>
        <rFont val="Arial"/>
        <family val="2"/>
      </rPr>
      <t>l</t>
    </r>
    <r>
      <rPr>
        <i/>
        <sz val="10"/>
        <rFont val="Arial"/>
        <family val="2"/>
      </rPr>
      <t>īme dakstiņiem caurspīdīga 290ml</t>
    </r>
  </si>
  <si>
    <r>
      <t xml:space="preserve">Kores dēlis stiprināšanai </t>
    </r>
    <r>
      <rPr>
        <b/>
        <i/>
        <sz val="10"/>
        <rFont val="Arial"/>
        <family val="2"/>
      </rPr>
      <t>Gran/Rub</t>
    </r>
    <r>
      <rPr>
        <i/>
        <sz val="10"/>
        <rFont val="Arial"/>
        <family val="2"/>
      </rPr>
      <t>, sarkans (50 st.)</t>
    </r>
  </si>
  <si>
    <r>
      <rPr>
        <b/>
        <i/>
        <sz val="10"/>
        <rFont val="Arial"/>
        <family val="2"/>
      </rPr>
      <t xml:space="preserve">Monier FIGAROLL </t>
    </r>
    <r>
      <rPr>
        <i/>
        <sz val="10"/>
        <rFont val="Arial"/>
        <family val="2"/>
      </rPr>
      <t>plus 5m, slīpās un horizontālās kores blīvētājs</t>
    </r>
  </si>
  <si>
    <r>
      <rPr>
        <b/>
        <i/>
        <sz val="10"/>
        <rFont val="Arial"/>
        <family val="2"/>
      </rPr>
      <t>Monier WAKAFLEX</t>
    </r>
    <r>
      <rPr>
        <i/>
        <sz val="10"/>
        <rFont val="Arial"/>
        <family val="2"/>
      </rPr>
      <t xml:space="preserve"> (280 mm, 5m) sienu un jumta seguma salaidumu vietu blīvētājs, tonis - ķieģeļsarkans</t>
    </r>
  </si>
  <si>
    <r>
      <t xml:space="preserve">Horizontālās kores dakstiņš </t>
    </r>
    <r>
      <rPr>
        <b/>
        <i/>
        <sz val="10"/>
        <rFont val="Arial"/>
        <family val="2"/>
      </rPr>
      <t xml:space="preserve">Monier Nortegl </t>
    </r>
  </si>
  <si>
    <r>
      <t xml:space="preserve">Slīpās kores dakstiņš </t>
    </r>
    <r>
      <rPr>
        <b/>
        <i/>
        <sz val="10"/>
        <rFont val="Arial"/>
        <family val="2"/>
      </rPr>
      <t xml:space="preserve">Monier Nortegl </t>
    </r>
    <r>
      <rPr>
        <i/>
        <sz val="10"/>
        <rFont val="Arial"/>
        <family val="2"/>
      </rPr>
      <t xml:space="preserve"> </t>
    </r>
  </si>
  <si>
    <r>
      <t xml:space="preserve">Kores sākumu un beigu elements </t>
    </r>
    <r>
      <rPr>
        <b/>
        <i/>
        <sz val="10"/>
        <rFont val="Arial"/>
        <family val="2"/>
      </rPr>
      <t>Monier Nortegl</t>
    </r>
  </si>
  <si>
    <r>
      <t xml:space="preserve">Y-veida dakstiņš </t>
    </r>
    <r>
      <rPr>
        <b/>
        <i/>
        <sz val="10"/>
        <rFont val="Arial"/>
        <family val="2"/>
      </rPr>
      <t>Monier Nortegl</t>
    </r>
  </si>
  <si>
    <r>
      <rPr>
        <b/>
        <i/>
        <sz val="10"/>
        <rFont val="Arial"/>
        <family val="2"/>
      </rPr>
      <t xml:space="preserve">Monier </t>
    </r>
    <r>
      <rPr>
        <i/>
        <sz val="10"/>
        <rFont val="Arial"/>
        <family val="2"/>
      </rPr>
      <t>skursteņu blīvēšanas komplekts (tonis - ķieģelsarkans). Komplektā ietilpst : Wakaflex 5m, sānu elem. skurstenim 4x1,2m, polimērlīme, dībeļi (16 gb.).</t>
    </r>
  </si>
  <si>
    <t>Satekne - krāsota alumīnija gofrēts elements 640 mm, 1,60m (Alumīnija satekne (gofrēta),kuras viena puse nokrāsota sarkana, otra puse brūna)</t>
  </si>
  <si>
    <t>Norobežojums pret putniem, putnu barjera ar paaugstinājumu - "ķemme" (ventilējams), elem. garums 1,0m</t>
  </si>
  <si>
    <t>Krāsota skārda elementu montāža frontona augšmalās, b=0,50 (m), tonis - ķieģeļsarkans, RR-750</t>
  </si>
  <si>
    <t>Lietus ūdens tekņu montāža, ieskaitot stiprinājuma elementus, tonis - ķieģeļsarkans, RR-750</t>
  </si>
  <si>
    <t>Lietus ūdens noteku montāža, ieskaitot stiprinājuma elementus, tonis - ķieģeļsarkans, RR-750</t>
  </si>
  <si>
    <t>Skursteņu galu elementu - krāsota skārda elementu - montāža, ieskaitot stiprinājuma elementus, b=0,30 (m), tonis - ķieģeļsarkans, RR-750</t>
  </si>
  <si>
    <t>Esošās plēves demontāža no bēniņu izolācijas</t>
  </si>
  <si>
    <t>Esošo koka laipu demontāža</t>
  </si>
  <si>
    <t>Sienas pieslēguma montāža</t>
  </si>
  <si>
    <t>3.19.1</t>
  </si>
  <si>
    <t>3.21.1</t>
  </si>
  <si>
    <t>3.23</t>
  </si>
  <si>
    <t>3.24</t>
  </si>
  <si>
    <t>3.25</t>
  </si>
  <si>
    <t>3.26</t>
  </si>
  <si>
    <t>3.3.1</t>
  </si>
  <si>
    <t>3.3.2</t>
  </si>
  <si>
    <t>3.22</t>
  </si>
  <si>
    <t>darba samaksas 
likme (EUR/h)</t>
  </si>
  <si>
    <t>darba alga
 (EUR)</t>
  </si>
  <si>
    <t>materiāli
 (EUR)</t>
  </si>
  <si>
    <t>mehānismi
 (EUR)</t>
  </si>
  <si>
    <t>Kopā
 (EUR)</t>
  </si>
  <si>
    <t>summa (EUR)</t>
  </si>
  <si>
    <t>EUR</t>
  </si>
  <si>
    <t>sertifikāta Nr.</t>
  </si>
  <si>
    <t>Materiālu transporta izdevumi,% ______</t>
  </si>
  <si>
    <t>Būvniecības koptāme</t>
  </si>
  <si>
    <t>Nr. p. k.</t>
  </si>
  <si>
    <t>Objekta nosaukums</t>
  </si>
  <si>
    <t>Kopsavilkuma aprēķini pa darbu vai konstruktīvo elementu veidiem</t>
  </si>
  <si>
    <t>Vispārējie būvdarbi</t>
  </si>
  <si>
    <t>(darba veids vai konstruktīvā elementa nosaukums)</t>
  </si>
  <si>
    <t xml:space="preserve">Kopējā darbietilpība, c/h </t>
  </si>
  <si>
    <t>Kods,tāmes numurs</t>
  </si>
  <si>
    <t>Darba veids vai konstruktīvā elementa nosaukums</t>
  </si>
  <si>
    <t>Tai skaitā</t>
  </si>
  <si>
    <t>Darbietilpība (c/h)</t>
  </si>
  <si>
    <t>1 (Vispārīgā daļa)</t>
  </si>
  <si>
    <t>t.sk.darba aizsardzība</t>
  </si>
  <si>
    <t>Tāmes izmaksas (EUR)</t>
  </si>
  <si>
    <t>darba alga (EUR)</t>
  </si>
  <si>
    <t>materiāli (EUR)</t>
  </si>
  <si>
    <t>mehānismi (EUR)</t>
  </si>
  <si>
    <t>Virsizdevumi (………...%)</t>
  </si>
  <si>
    <t>Peļņa (……….%)</t>
  </si>
  <si>
    <t>Darba devēja sociālais nodoklis (………….%)</t>
  </si>
  <si>
    <t>Pretendents:</t>
  </si>
  <si>
    <t>Lokālā tāme</t>
  </si>
  <si>
    <t>Tāme sastādīta 2014. gada ………………………..</t>
  </si>
  <si>
    <t>Pasūtītājs: Madonas novada pašvaldība</t>
  </si>
  <si>
    <t>3.1.2</t>
  </si>
  <si>
    <r>
      <t xml:space="preserve">Esošo māla kārniņa </t>
    </r>
    <r>
      <rPr>
        <b/>
        <i/>
        <sz val="10"/>
        <rFont val="Arial"/>
        <family val="2"/>
      </rPr>
      <t xml:space="preserve"> Monier Nortegl </t>
    </r>
    <r>
      <rPr>
        <i/>
        <sz val="10"/>
        <rFont val="Arial"/>
        <family val="2"/>
      </rPr>
      <t xml:space="preserve">(dakstiņa platums - 280 mm, garums - 450 mm, celtniecības platums - 259 mm, latojuma solis - 335...370 mm, savstarpēji savienojams, tonis - ķieģeļsarkans) </t>
    </r>
    <r>
      <rPr>
        <sz val="10"/>
        <rFont val="Arial"/>
        <family val="2"/>
      </rPr>
      <t>jumta seguma atpakaļmontāža ieskaitot stiprinājumus, blīvējumus u.c. palīgmateriālus</t>
    </r>
  </si>
  <si>
    <r>
      <t xml:space="preserve">Blīvēšanas līmlenta skursteņa stūriem pie zemseguma - </t>
    </r>
    <r>
      <rPr>
        <b/>
        <i/>
        <sz val="10"/>
        <rFont val="Arial"/>
        <family val="2"/>
      </rPr>
      <t>Monier FlLEXIROLL 5m, Anthracite</t>
    </r>
  </si>
  <si>
    <t>Dzegas montāžā, ieskaitot stiprinājumus</t>
  </si>
  <si>
    <r>
      <rPr>
        <i/>
        <sz val="10"/>
        <rFont val="Arial"/>
        <family val="2"/>
      </rPr>
      <t xml:space="preserve">Māla karniņu </t>
    </r>
    <r>
      <rPr>
        <b/>
        <i/>
        <sz val="10"/>
        <rFont val="Arial"/>
        <family val="2"/>
      </rPr>
      <t xml:space="preserve">Monier Nortegl </t>
    </r>
    <r>
      <rPr>
        <i/>
        <sz val="10"/>
        <rFont val="Arial"/>
        <family val="2"/>
      </rPr>
      <t xml:space="preserve">(dakstiņa platums - 280 mm, garums - 450 mm, celtniecības platums - 259 mm, latojuma solis - 335...370 mm, savstarpēji savienojams, tonis - ķieģeļsarkans) </t>
    </r>
    <r>
      <rPr>
        <sz val="10"/>
        <rFont val="Arial"/>
        <family val="2"/>
      </rPr>
      <t>jumta seguma montāža demontāžas laikā bojāto kārniņu vietā ieskaitot stiprinājumus</t>
    </r>
  </si>
  <si>
    <r>
      <t xml:space="preserve">Krāsots skārda elemetns jumta pieslēgumam sienai, </t>
    </r>
    <r>
      <rPr>
        <b/>
        <i/>
        <sz val="10"/>
        <rFont val="Arial"/>
        <family val="2"/>
      </rPr>
      <t>Monier</t>
    </r>
    <r>
      <rPr>
        <i/>
        <sz val="10"/>
        <rFont val="Arial"/>
        <family val="2"/>
      </rPr>
      <t xml:space="preserve"> sistēma - vienotai toņa saderībai, 2,0m</t>
    </r>
  </si>
  <si>
    <t>Lāseņu un norobežojuma (putnu ķērāju) montāža</t>
  </si>
  <si>
    <r>
      <t>Jumta izbūvju segumu montāža - bitumena ruļlu segums jumtam 2 kārtās (</t>
    </r>
    <r>
      <rPr>
        <i/>
        <sz val="10"/>
        <rFont val="Arial"/>
        <family val="2"/>
      </rPr>
      <t>virskārta un apakškārta</t>
    </r>
    <r>
      <rPr>
        <sz val="10"/>
        <rFont val="Arial"/>
        <family val="2"/>
      </rPr>
      <t>), tonis - ķieģeļsarkans (sarkanbrūns).</t>
    </r>
  </si>
  <si>
    <r>
      <t xml:space="preserve">Polimērbitumena jumta seguma un hidroizolācijas mebrāna - </t>
    </r>
    <r>
      <rPr>
        <b/>
        <i/>
        <sz val="10"/>
        <rFont val="Arial"/>
        <family val="2"/>
      </rPr>
      <t>BIPOL EPP</t>
    </r>
    <r>
      <rPr>
        <i/>
        <sz val="10"/>
        <rFont val="Arial"/>
        <family val="2"/>
      </rPr>
      <t xml:space="preserve"> apakškārta - masa 3,0 kg/m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; poliesters 150 g/m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; pārraušanas spēks garenvizienā/šķērsvirzienā, poliesters 600/500</t>
    </r>
    <r>
      <rPr>
        <sz val="10"/>
        <rFont val="Symbol"/>
        <family val="1"/>
      </rPr>
      <t>±</t>
    </r>
    <r>
      <rPr>
        <i/>
        <sz val="10"/>
        <rFont val="Arial"/>
        <family val="2"/>
      </rPr>
      <t>100 N; izturība pret naglas radītās plaisas izplešanos garenv./šķērsv. 180/180</t>
    </r>
    <r>
      <rPr>
        <sz val="10"/>
        <rFont val="Symbol"/>
        <family val="1"/>
      </rPr>
      <t>±</t>
    </r>
    <r>
      <rPr>
        <i/>
        <sz val="10"/>
        <rFont val="Arial"/>
        <family val="2"/>
      </rPr>
      <t>50 N; relatīvais pagarinājums garenvirzienā/šķērsvirzienā 50/50</t>
    </r>
    <r>
      <rPr>
        <sz val="10"/>
        <rFont val="Symbol"/>
        <family val="1"/>
      </rPr>
      <t>±</t>
    </r>
    <r>
      <rPr>
        <i/>
        <sz val="10"/>
        <rFont val="Arial"/>
        <family val="2"/>
      </rPr>
      <t xml:space="preserve">20 %; siltumizturība &gt;85 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C;  elastība &lt;mīnus 15 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C; aizsargpārklājuma veids, augšpuse-plēve, uzkausēšanas virsma-plēve. </t>
    </r>
  </si>
  <si>
    <r>
      <t xml:space="preserve">Polimērbitumena jumta seguma un hidroizolācijas mebrāna - </t>
    </r>
    <r>
      <rPr>
        <b/>
        <i/>
        <sz val="10"/>
        <rFont val="Arial"/>
        <family val="2"/>
      </rPr>
      <t>BIPOL XL HKP SLATE</t>
    </r>
    <r>
      <rPr>
        <i/>
        <sz val="10"/>
        <rFont val="Arial"/>
        <family val="2"/>
      </rPr>
      <t xml:space="preserve"> virskārta - masa 5,0 kg/m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; stikla šķiedra 70 g/m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; pārraušanas spēks garenvizienā/šķērsvirzienā, stikla šķiedra 400/300</t>
    </r>
    <r>
      <rPr>
        <sz val="10"/>
        <rFont val="Symbol"/>
        <family val="1"/>
      </rPr>
      <t>±</t>
    </r>
    <r>
      <rPr>
        <i/>
        <sz val="10"/>
        <rFont val="Arial"/>
        <family val="2"/>
      </rPr>
      <t>100 N; izturība pret naglas radītās plaisas izplešanos garenv./šķērsv. 50/50</t>
    </r>
    <r>
      <rPr>
        <sz val="10"/>
        <rFont val="Symbol"/>
        <family val="1"/>
      </rPr>
      <t>±</t>
    </r>
    <r>
      <rPr>
        <i/>
        <sz val="10"/>
        <rFont val="Arial"/>
        <family val="2"/>
      </rPr>
      <t xml:space="preserve">10 N; relatīvais pagarinājums garenvirzienā/šķērsvirzienā 50/50±20 %; siltumizturība &gt;85 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C;  elastība &lt;mīnus 15 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C; aizsargpārklājuma veids, augšpuse-rupjgraudaina slānekļa smalce, uzkausēšanas virsma-plēve. </t>
    </r>
  </si>
  <si>
    <t>Jumta tiltiņš pie skursteņiem, gatavs tērauda elements ar spraugām ūdens notecei un gropēm, kas nodrošina pretslīdamību</t>
  </si>
  <si>
    <t>Jumta tiltiņš, gatavs tērauda elements ar izmēriem 250x855mm, tonis - ķieģeļsarkans</t>
  </si>
  <si>
    <r>
      <t xml:space="preserve">Jumta tiltiņa - tērauda </t>
    </r>
    <r>
      <rPr>
        <i/>
        <sz val="10"/>
        <rFont val="Arial"/>
        <family val="2"/>
      </rPr>
      <t xml:space="preserve">balstu, UNI 350 </t>
    </r>
    <r>
      <rPr>
        <sz val="10"/>
        <rFont val="Arial"/>
        <family val="2"/>
      </rPr>
      <t>montāža, elements paredzēts dakstiņu jumtiem, jumta tiltiņa elementa balstīšanai (</t>
    </r>
    <r>
      <rPr>
        <i/>
        <sz val="10"/>
        <rFont val="Arial"/>
        <family val="2"/>
      </rPr>
      <t>vienam tiltiņam nepieciešami 4 tiltiņa balsti</t>
    </r>
    <r>
      <rPr>
        <sz val="10"/>
        <rFont val="Arial"/>
        <family val="2"/>
      </rPr>
      <t>)</t>
    </r>
  </si>
  <si>
    <t>Jumta tiltiņa balsts UNI 350, tērauda elements, tonis - ķieģeļsarkans</t>
  </si>
  <si>
    <r>
      <t>Drošības elements (āķis) (</t>
    </r>
    <r>
      <rPr>
        <i/>
        <sz val="10"/>
        <rFont val="Arial"/>
        <family val="2"/>
      </rPr>
      <t>EN 517 klass B</t>
    </r>
    <r>
      <rPr>
        <sz val="10"/>
        <rFont val="Arial"/>
        <family val="2"/>
      </rPr>
      <t>) jumta apkopei, paredzēts dakstiņu jumtiem, ieskaitot stiprinājuma elementus</t>
    </r>
  </si>
  <si>
    <r>
      <t>Sniega aizturētājs -</t>
    </r>
    <r>
      <rPr>
        <i/>
        <sz val="10"/>
        <rFont val="Arial"/>
        <family val="2"/>
      </rPr>
      <t xml:space="preserve"> caurule </t>
    </r>
    <r>
      <rPr>
        <sz val="10"/>
        <rFont val="Arial"/>
        <family val="2"/>
      </rPr>
      <t>montāža</t>
    </r>
    <r>
      <rPr>
        <sz val="10"/>
        <rFont val="Arial"/>
        <family val="2"/>
      </rPr>
      <t>, elements dakstiņu jumtiem, garums 2 m, ieskaitot stiprinājuma elementus</t>
    </r>
  </si>
  <si>
    <t>Sniega aiztures caurule (tērauda elements), tonis - ķieģeļsarkans</t>
  </si>
  <si>
    <r>
      <t xml:space="preserve">Sniega aiztūrētājs - </t>
    </r>
    <r>
      <rPr>
        <i/>
        <sz val="10"/>
        <rFont val="Arial"/>
        <family val="2"/>
      </rPr>
      <t>balstu</t>
    </r>
    <r>
      <rPr>
        <sz val="10"/>
        <rFont val="Arial"/>
        <family val="2"/>
      </rPr>
      <t xml:space="preserve"> montāža, tērauda elements dakstiņu jumtiem, sniega aiztures cauruļu montāžai, ieskaitot stiprinājuma elementus</t>
    </r>
  </si>
  <si>
    <r>
      <t xml:space="preserve">Jumta caurspīdīgas lūkas 500x500 mm montāža (gatavs elements dakstiņu materiālu jumtiem - </t>
    </r>
    <r>
      <rPr>
        <i/>
        <sz val="10"/>
        <rFont val="Arial"/>
        <family val="2"/>
      </rPr>
      <t>atverama, nesiltināta plastikas lūka ar caurspīdīgu vāku un ķieģeļsarkaniem blīvelementiem</t>
    </r>
    <r>
      <rPr>
        <sz val="10"/>
        <rFont val="Arial"/>
        <family val="2"/>
      </rPr>
      <t>) ieskaitot stiprinājuma elementus</t>
    </r>
  </si>
  <si>
    <t>Dzegas dēļi, koka apdares dēļu krāsošana - vienpusēja, 2 reizes un uzstādīšana, ieskaitot stiprinājuma elementus</t>
  </si>
  <si>
    <r>
      <t>Esošās bēniņu izolācijas papildināšana ar beramo vati b=10 cm (</t>
    </r>
    <r>
      <rPr>
        <i/>
        <sz val="10"/>
        <rFont val="Arial"/>
        <family val="2"/>
      </rPr>
      <t xml:space="preserve">Paroc BLT, </t>
    </r>
    <r>
      <rPr>
        <i/>
        <sz val="10"/>
        <rFont val="Symbol"/>
        <family val="1"/>
      </rPr>
      <t>l</t>
    </r>
    <r>
      <rPr>
        <i/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>=0,041 W/mk</t>
    </r>
    <r>
      <rPr>
        <sz val="10"/>
        <rFont val="Arial"/>
        <family val="2"/>
      </rPr>
      <t>) un izolācijas izlīdzināšana, kopējais slāņa biezums b=20 cm</t>
    </r>
  </si>
  <si>
    <t>Jaunu koka laipu montāža, dēļi 37x100 mm, dēļu antiseptizēšana 2 reizes un uzstādīšana, laipu platums b=1.20 m</t>
  </si>
  <si>
    <t>Vēdināmu lūku, krāsotu koka redeļu, uzstādīšana fasādē bēniņu lūkām, gab. - 2</t>
  </si>
  <si>
    <r>
      <t xml:space="preserve">Par kopējo summu, </t>
    </r>
    <r>
      <rPr>
        <i/>
        <sz val="10"/>
        <rFont val="Arial"/>
        <family val="2"/>
      </rPr>
      <t xml:space="preserve">euro </t>
    </r>
    <r>
      <rPr>
        <sz val="10"/>
        <rFont val="Arial"/>
        <family val="2"/>
      </rPr>
      <t xml:space="preserve"> </t>
    </r>
  </si>
  <si>
    <t xml:space="preserve">Tāme sastādīta 2014.gada...... </t>
  </si>
  <si>
    <t>Iepirkuma identifikācijas Nr.: MNP2014/18</t>
  </si>
  <si>
    <t xml:space="preserve"> Iepirkuma identifikācijas Nr.: MNP2014/18</t>
  </si>
  <si>
    <t>Objekta izmaksas (euro)</t>
  </si>
  <si>
    <t>Pasūtītāja rezerves neparedžetiem darbiem 5% apmērā</t>
  </si>
  <si>
    <t>1.</t>
  </si>
  <si>
    <t>2.</t>
  </si>
  <si>
    <r>
      <t>L</t>
    </r>
    <r>
      <rPr>
        <b/>
        <sz val="10"/>
        <color indexed="8"/>
        <rFont val="Arial"/>
        <family val="2"/>
      </rPr>
      <t>īguma summa (1. poz.+2.poz.)</t>
    </r>
  </si>
  <si>
    <t>3.</t>
  </si>
  <si>
    <t>4.</t>
  </si>
  <si>
    <t>5.</t>
  </si>
  <si>
    <t>PVN (21%) (no 3.poz.)</t>
  </si>
  <si>
    <t>Kopējās būvniecībs izmaksas (3.poz. + 4.poz.)</t>
  </si>
  <si>
    <t>Kopa Summa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</si>
</sst>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6"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Arial Baltic"/>
      <family val="2"/>
    </font>
    <font>
      <sz val="14"/>
      <name val="Arial"/>
      <family val="2"/>
    </font>
    <font>
      <b/>
      <sz val="10"/>
      <name val="Arial Baltic"/>
      <family val="2"/>
    </font>
    <font>
      <i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name val="Arial"/>
      <family val="2"/>
    </font>
    <font>
      <i/>
      <sz val="10"/>
      <name val="Symbol"/>
      <family val="1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0" fillId="20" borderId="1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1" applyNumberFormat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23" fillId="6" borderId="0" applyNumberFormat="0" applyBorder="0" applyAlignment="0" applyProtection="0"/>
    <xf numFmtId="0" fontId="2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1" fillId="22" borderId="4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19" fillId="5" borderId="0" applyNumberFormat="0" applyBorder="0" applyAlignment="0" applyProtection="0"/>
    <xf numFmtId="0" fontId="1" fillId="0" borderId="0">
      <alignment/>
      <protection/>
    </xf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0" xfId="57">
      <alignment/>
      <protection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3" fillId="0" borderId="0" xfId="57" applyFont="1" applyAlignment="1">
      <alignment/>
      <protection/>
    </xf>
    <xf numFmtId="0" fontId="2" fillId="0" borderId="0" xfId="57" applyFont="1" applyAlignment="1">
      <alignment vertical="top"/>
      <protection/>
    </xf>
    <xf numFmtId="0" fontId="2" fillId="0" borderId="0" xfId="57" applyFont="1" applyAlignment="1">
      <alignment vertical="top"/>
      <protection/>
    </xf>
    <xf numFmtId="0" fontId="2" fillId="0" borderId="0" xfId="57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0" fontId="2" fillId="0" borderId="11" xfId="55" applyNumberFormat="1" applyFont="1" applyFill="1" applyBorder="1" applyAlignment="1">
      <alignment horizontal="left" vertical="center" wrapText="1"/>
      <protection/>
    </xf>
    <xf numFmtId="49" fontId="6" fillId="0" borderId="10" xfId="57" applyNumberFormat="1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wrapText="1"/>
    </xf>
    <xf numFmtId="0" fontId="9" fillId="0" borderId="10" xfId="55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10" xfId="57" applyBorder="1">
      <alignment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0" xfId="57" applyFill="1">
      <alignment/>
      <protection/>
    </xf>
    <xf numFmtId="0" fontId="2" fillId="0" borderId="0" xfId="57" applyFont="1" applyFill="1">
      <alignment/>
      <protection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2" fillId="0" borderId="0" xfId="57" applyFont="1">
      <alignment/>
      <protection/>
    </xf>
    <xf numFmtId="0" fontId="2" fillId="0" borderId="0" xfId="0" applyFont="1" applyAlignment="1">
      <alignment wrapText="1"/>
    </xf>
    <xf numFmtId="0" fontId="2" fillId="0" borderId="0" xfId="57" applyFont="1" applyAlignment="1">
      <alignment wrapText="1"/>
      <protection/>
    </xf>
    <xf numFmtId="0" fontId="12" fillId="0" borderId="0" xfId="0" applyFont="1" applyAlignment="1">
      <alignment wrapText="1"/>
    </xf>
    <xf numFmtId="0" fontId="3" fillId="0" borderId="0" xfId="57" applyFont="1" applyAlignment="1">
      <alignment wrapText="1"/>
      <protection/>
    </xf>
    <xf numFmtId="0" fontId="3" fillId="0" borderId="0" xfId="57" applyFont="1" applyFill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2" fontId="0" fillId="0" borderId="14" xfId="0" applyNumberFormat="1" applyBorder="1" applyAlignment="1">
      <alignment/>
    </xf>
    <xf numFmtId="0" fontId="3" fillId="0" borderId="15" xfId="45" applyFont="1" applyBorder="1" applyAlignment="1">
      <alignment horizontal="right" vertical="top" wrapText="1"/>
      <protection/>
    </xf>
    <xf numFmtId="2" fontId="2" fillId="0" borderId="16" xfId="57" applyNumberFormat="1" applyBorder="1">
      <alignment/>
      <protection/>
    </xf>
    <xf numFmtId="0" fontId="2" fillId="0" borderId="10" xfId="55" applyFont="1" applyFill="1" applyBorder="1" applyAlignment="1">
      <alignment vertical="center" wrapText="1"/>
      <protection/>
    </xf>
    <xf numFmtId="2" fontId="2" fillId="0" borderId="0" xfId="57" applyNumberFormat="1">
      <alignment/>
      <protection/>
    </xf>
    <xf numFmtId="0" fontId="2" fillId="0" borderId="17" xfId="57" applyFont="1" applyBorder="1" applyAlignment="1">
      <alignment vertical="top"/>
      <protection/>
    </xf>
    <xf numFmtId="0" fontId="9" fillId="0" borderId="10" xfId="55" applyFont="1" applyFill="1" applyBorder="1" applyAlignment="1">
      <alignment horizontal="right" vertical="center" wrapText="1"/>
      <protection/>
    </xf>
    <xf numFmtId="0" fontId="2" fillId="0" borderId="15" xfId="57" applyBorder="1">
      <alignment/>
      <protection/>
    </xf>
    <xf numFmtId="0" fontId="2" fillId="0" borderId="0" xfId="57" applyFont="1" applyAlignment="1">
      <alignment/>
      <protection/>
    </xf>
    <xf numFmtId="0" fontId="2" fillId="0" borderId="0" xfId="57" applyAlignment="1">
      <alignment/>
      <protection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9" fillId="0" borderId="11" xfId="0" applyFont="1" applyFill="1" applyBorder="1" applyAlignment="1">
      <alignment horizontal="right" wrapText="1"/>
    </xf>
    <xf numFmtId="0" fontId="2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right" vertical="center" wrapText="1"/>
      <protection/>
    </xf>
    <xf numFmtId="2" fontId="9" fillId="24" borderId="10" xfId="0" applyNumberFormat="1" applyFont="1" applyFill="1" applyBorder="1" applyAlignment="1">
      <alignment horizontal="right" vertical="center" wrapText="1"/>
    </xf>
    <xf numFmtId="49" fontId="8" fillId="0" borderId="10" xfId="57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58" applyFont="1" applyAlignment="1">
      <alignment/>
      <protection/>
    </xf>
    <xf numFmtId="0" fontId="31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1" fillId="0" borderId="0" xfId="58" applyFont="1" applyBorder="1" applyAlignment="1">
      <alignment vertical="center" wrapText="1"/>
      <protection/>
    </xf>
    <xf numFmtId="0" fontId="31" fillId="0" borderId="10" xfId="58" applyFont="1" applyBorder="1" applyAlignment="1">
      <alignment horizontal="center"/>
      <protection/>
    </xf>
    <xf numFmtId="2" fontId="31" fillId="0" borderId="0" xfId="58" applyNumberFormat="1" applyFont="1" applyBorder="1" applyAlignment="1">
      <alignment horizontal="center"/>
      <protection/>
    </xf>
    <xf numFmtId="2" fontId="31" fillId="0" borderId="0" xfId="58" applyNumberFormat="1" applyFont="1" applyAlignment="1">
      <alignment horizontal="center"/>
      <protection/>
    </xf>
    <xf numFmtId="0" fontId="31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left" wrapText="1"/>
      <protection/>
    </xf>
    <xf numFmtId="0" fontId="3" fillId="0" borderId="0" xfId="58" applyFont="1" applyAlignment="1">
      <alignment wrapText="1"/>
      <protection/>
    </xf>
    <xf numFmtId="0" fontId="2" fillId="0" borderId="0" xfId="58" applyFont="1" applyAlignment="1">
      <alignment horizontal="right"/>
      <protection/>
    </xf>
    <xf numFmtId="0" fontId="3" fillId="0" borderId="0" xfId="58" applyFont="1">
      <alignment/>
      <protection/>
    </xf>
    <xf numFmtId="0" fontId="31" fillId="0" borderId="10" xfId="58" applyFont="1" applyBorder="1" applyAlignment="1">
      <alignment horizontal="center" vertical="center" wrapText="1"/>
      <protection/>
    </xf>
    <xf numFmtId="2" fontId="31" fillId="0" borderId="10" xfId="58" applyNumberFormat="1" applyFont="1" applyFill="1" applyBorder="1" applyAlignment="1">
      <alignment horizontal="center"/>
      <protection/>
    </xf>
    <xf numFmtId="0" fontId="31" fillId="0" borderId="10" xfId="58" applyFont="1" applyBorder="1">
      <alignment/>
      <protection/>
    </xf>
    <xf numFmtId="0" fontId="31" fillId="0" borderId="0" xfId="58" applyFont="1" applyBorder="1" applyAlignment="1">
      <alignment/>
      <protection/>
    </xf>
    <xf numFmtId="0" fontId="31" fillId="0" borderId="0" xfId="58" applyFont="1" applyBorder="1">
      <alignment/>
      <protection/>
    </xf>
    <xf numFmtId="2" fontId="2" fillId="0" borderId="10" xfId="58" applyNumberFormat="1" applyFont="1" applyFill="1" applyBorder="1" applyAlignment="1">
      <alignment horizontal="center"/>
      <protection/>
    </xf>
    <xf numFmtId="2" fontId="3" fillId="0" borderId="10" xfId="58" applyNumberFormat="1" applyFont="1" applyFill="1" applyBorder="1" applyAlignment="1">
      <alignment horizontal="center" wrapText="1"/>
      <protection/>
    </xf>
    <xf numFmtId="0" fontId="32" fillId="0" borderId="10" xfId="58" applyFont="1" applyFill="1" applyBorder="1" applyAlignment="1">
      <alignment horizontal="right"/>
      <protection/>
    </xf>
    <xf numFmtId="2" fontId="31" fillId="0" borderId="11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/>
      <protection/>
    </xf>
    <xf numFmtId="2" fontId="3" fillId="0" borderId="10" xfId="58" applyNumberFormat="1" applyFont="1" applyFill="1" applyBorder="1" applyAlignment="1">
      <alignment horizontal="center"/>
      <protection/>
    </xf>
    <xf numFmtId="0" fontId="31" fillId="0" borderId="0" xfId="58" applyFont="1" applyFill="1" applyBorder="1" applyAlignment="1">
      <alignment/>
      <protection/>
    </xf>
    <xf numFmtId="0" fontId="9" fillId="0" borderId="10" xfId="58" applyFont="1" applyFill="1" applyBorder="1" applyAlignment="1">
      <alignment/>
      <protection/>
    </xf>
    <xf numFmtId="2" fontId="31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3" fillId="0" borderId="10" xfId="58" applyFont="1" applyFill="1" applyBorder="1" applyAlignment="1">
      <alignment wrapText="1"/>
      <protection/>
    </xf>
    <xf numFmtId="0" fontId="31" fillId="0" borderId="0" xfId="58" applyFont="1" applyFill="1">
      <alignment/>
      <protection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9" xfId="57" applyFont="1" applyFill="1" applyBorder="1" applyAlignment="1">
      <alignment horizontal="center" vertical="top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3" fillId="0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right"/>
      <protection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vertical="center"/>
      <protection/>
    </xf>
    <xf numFmtId="0" fontId="2" fillId="0" borderId="0" xfId="57" applyFont="1" applyFill="1" applyAlignment="1">
      <alignment horizontal="left" vertical="center"/>
      <protection/>
    </xf>
    <xf numFmtId="0" fontId="6" fillId="24" borderId="10" xfId="57" applyFont="1" applyFill="1" applyBorder="1" applyAlignment="1">
      <alignment vertical="top"/>
      <protection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/>
    </xf>
    <xf numFmtId="0" fontId="2" fillId="24" borderId="10" xfId="0" applyFont="1" applyFill="1" applyBorder="1" applyAlignment="1">
      <alignment horizontal="right" vertical="center" textRotation="90"/>
    </xf>
    <xf numFmtId="2" fontId="2" fillId="24" borderId="10" xfId="0" applyNumberFormat="1" applyFont="1" applyFill="1" applyBorder="1" applyAlignment="1">
      <alignment horizontal="right" vertical="center"/>
    </xf>
    <xf numFmtId="2" fontId="2" fillId="24" borderId="10" xfId="55" applyNumberFormat="1" applyFont="1" applyFill="1" applyBorder="1" applyAlignment="1">
      <alignment horizontal="right" vertical="center"/>
      <protection/>
    </xf>
    <xf numFmtId="0" fontId="32" fillId="0" borderId="10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31" fillId="0" borderId="14" xfId="58" applyFont="1" applyBorder="1" applyAlignment="1">
      <alignment horizontal="center" vertical="center" wrapText="1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1" fillId="0" borderId="0" xfId="58" applyFont="1" applyAlignment="1">
      <alignment horizontal="center" wrapText="1"/>
      <protection/>
    </xf>
    <xf numFmtId="0" fontId="31" fillId="0" borderId="0" xfId="58" applyFont="1" applyAlignment="1">
      <alignment horizontal="center"/>
      <protection/>
    </xf>
    <xf numFmtId="0" fontId="31" fillId="0" borderId="14" xfId="58" applyFont="1" applyBorder="1" applyAlignment="1">
      <alignment horizontal="center" vertical="center"/>
      <protection/>
    </xf>
    <xf numFmtId="0" fontId="31" fillId="0" borderId="11" xfId="58" applyFont="1" applyBorder="1" applyAlignment="1">
      <alignment horizontal="center" vertical="center"/>
      <protection/>
    </xf>
    <xf numFmtId="0" fontId="31" fillId="0" borderId="22" xfId="58" applyFont="1" applyBorder="1" applyAlignment="1">
      <alignment horizontal="center" vertical="center"/>
      <protection/>
    </xf>
    <xf numFmtId="0" fontId="31" fillId="0" borderId="23" xfId="58" applyFont="1" applyBorder="1" applyAlignment="1">
      <alignment horizontal="center" vertical="center"/>
      <protection/>
    </xf>
    <xf numFmtId="0" fontId="31" fillId="0" borderId="24" xfId="58" applyFont="1" applyBorder="1" applyAlignment="1">
      <alignment horizontal="center" vertical="center"/>
      <protection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2" fillId="0" borderId="17" xfId="57" applyFont="1" applyFill="1" applyBorder="1" applyAlignment="1">
      <alignment horizontal="center" vertical="center" textRotation="88" wrapText="1"/>
      <protection/>
    </xf>
    <xf numFmtId="0" fontId="2" fillId="0" borderId="25" xfId="57" applyFont="1" applyFill="1" applyBorder="1" applyAlignment="1">
      <alignment horizontal="center" vertical="center" textRotation="88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textRotation="90" wrapText="1"/>
      <protection/>
    </xf>
    <xf numFmtId="0" fontId="2" fillId="0" borderId="10" xfId="57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1" fillId="0" borderId="11" xfId="58" applyFont="1" applyBorder="1" applyAlignment="1">
      <alignment horizontal="center"/>
      <protection/>
    </xf>
    <xf numFmtId="0" fontId="31" fillId="0" borderId="11" xfId="58" applyFont="1" applyFill="1" applyBorder="1" applyAlignment="1">
      <alignment horizontal="right"/>
      <protection/>
    </xf>
    <xf numFmtId="2" fontId="3" fillId="0" borderId="11" xfId="58" applyNumberFormat="1" applyFont="1" applyFill="1" applyBorder="1" applyAlignment="1">
      <alignment horizontal="center" wrapText="1"/>
      <protection/>
    </xf>
    <xf numFmtId="0" fontId="31" fillId="0" borderId="26" xfId="58" applyFont="1" applyBorder="1" applyAlignment="1">
      <alignment horizontal="center"/>
      <protection/>
    </xf>
    <xf numFmtId="0" fontId="3" fillId="0" borderId="26" xfId="0" applyFont="1" applyFill="1" applyBorder="1" applyAlignment="1">
      <alignment horizontal="right" vertical="center" wrapText="1"/>
    </xf>
    <xf numFmtId="2" fontId="2" fillId="0" borderId="26" xfId="58" applyNumberFormat="1" applyFont="1" applyFill="1" applyBorder="1" applyAlignment="1">
      <alignment horizontal="center"/>
      <protection/>
    </xf>
  </cellXfs>
  <cellStyles count="56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Excel Built-in Normal" xfId="45"/>
    <cellStyle name="Followed Hyperlink" xfId="46"/>
    <cellStyle name="Hyperlink" xfId="47"/>
    <cellStyle name="Ievade" xfId="48"/>
    <cellStyle name="Izvade" xfId="49"/>
    <cellStyle name="Kopsumma" xfId="50"/>
    <cellStyle name="Labs" xfId="51"/>
    <cellStyle name="Neitrāls" xfId="52"/>
    <cellStyle name="Normal 2" xfId="53"/>
    <cellStyle name="Normal 3" xfId="54"/>
    <cellStyle name="Normal_Tāme" xfId="55"/>
    <cellStyle name="Nosaukums" xfId="56"/>
    <cellStyle name="Parastais_Tame" xfId="57"/>
    <cellStyle name="Parasts 2" xfId="58"/>
    <cellStyle name="Pārbaudes šūna" xfId="59"/>
    <cellStyle name="Paskaidrojošs teksts" xfId="60"/>
    <cellStyle name="Percent" xfId="61"/>
    <cellStyle name="Piezīme" xfId="62"/>
    <cellStyle name="Saistīta šūna" xfId="63"/>
    <cellStyle name="Slikts" xfId="64"/>
    <cellStyle name="Style 1" xfId="65"/>
    <cellStyle name="Virsraksts 1" xfId="66"/>
    <cellStyle name="Virsraksts 2" xfId="67"/>
    <cellStyle name="Virsraksts 3" xfId="68"/>
    <cellStyle name="Virsraksts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showZeros="0" tabSelected="1" zoomScalePageLayoutView="0" workbookViewId="0" topLeftCell="B1">
      <selection activeCell="D27" sqref="D27"/>
    </sheetView>
  </sheetViews>
  <sheetFormatPr defaultColWidth="9.140625" defaultRowHeight="15"/>
  <cols>
    <col min="1" max="1" width="0.2890625" style="83" customWidth="1"/>
    <col min="2" max="2" width="8.00390625" style="83" bestFit="1" customWidth="1"/>
    <col min="3" max="3" width="53.421875" style="83" customWidth="1"/>
    <col min="4" max="4" width="27.28125" style="83" customWidth="1"/>
    <col min="5" max="5" width="9.140625" style="83" customWidth="1"/>
    <col min="6" max="6" width="12.7109375" style="83" customWidth="1"/>
    <col min="7" max="9" width="9.140625" style="83" customWidth="1"/>
    <col min="10" max="10" width="9.57421875" style="83" bestFit="1" customWidth="1"/>
    <col min="11" max="16384" width="9.140625" style="83" customWidth="1"/>
  </cols>
  <sheetData>
    <row r="2" spans="2:5" ht="12.75">
      <c r="B2" s="139" t="s">
        <v>205</v>
      </c>
      <c r="C2" s="139"/>
      <c r="D2" s="139"/>
      <c r="E2" s="82"/>
    </row>
    <row r="4" spans="1:4" s="6" customFormat="1" ht="12.75">
      <c r="A4" s="2" t="s">
        <v>82</v>
      </c>
      <c r="B4" s="48"/>
      <c r="C4" s="2"/>
      <c r="D4" s="2"/>
    </row>
    <row r="5" spans="1:4" s="6" customFormat="1" ht="12.75">
      <c r="A5" s="2" t="s">
        <v>228</v>
      </c>
      <c r="B5" s="48"/>
      <c r="C5" s="2"/>
      <c r="D5" s="2"/>
    </row>
    <row r="6" spans="1:4" s="6" customFormat="1" ht="12.75">
      <c r="A6" s="2" t="s">
        <v>83</v>
      </c>
      <c r="B6" s="48"/>
      <c r="C6" s="2"/>
      <c r="D6" s="2"/>
    </row>
    <row r="7" spans="1:4" s="6" customFormat="1" ht="12.75">
      <c r="A7" s="2" t="s">
        <v>84</v>
      </c>
      <c r="B7" s="48"/>
      <c r="C7" s="2"/>
      <c r="D7" s="2"/>
    </row>
    <row r="8" spans="1:4" s="6" customFormat="1" ht="12.75">
      <c r="A8" s="13" t="s">
        <v>255</v>
      </c>
      <c r="B8" s="49"/>
      <c r="C8" s="13"/>
      <c r="D8" s="13"/>
    </row>
    <row r="9" spans="1:4" s="6" customFormat="1" ht="12.75">
      <c r="A9" s="2" t="s">
        <v>225</v>
      </c>
      <c r="B9" s="49"/>
      <c r="C9" s="13"/>
      <c r="D9" s="13"/>
    </row>
    <row r="10" spans="3:12" ht="12.75">
      <c r="C10" s="85" t="s">
        <v>227</v>
      </c>
      <c r="D10" s="85"/>
      <c r="E10" s="85"/>
      <c r="F10" s="85"/>
      <c r="G10" s="85"/>
      <c r="H10" s="85"/>
      <c r="I10" s="85"/>
      <c r="J10" s="85"/>
      <c r="K10" s="85"/>
      <c r="L10" s="85"/>
    </row>
    <row r="12" spans="2:5" ht="12.75">
      <c r="B12" s="86" t="s">
        <v>206</v>
      </c>
      <c r="C12" s="87" t="s">
        <v>207</v>
      </c>
      <c r="D12" s="87" t="s">
        <v>256</v>
      </c>
      <c r="E12" s="88"/>
    </row>
    <row r="13" spans="2:6" ht="12.75">
      <c r="B13" s="89" t="s">
        <v>258</v>
      </c>
      <c r="C13" s="162" t="s">
        <v>32</v>
      </c>
      <c r="D13" s="102"/>
      <c r="E13" s="90"/>
      <c r="F13" s="91"/>
    </row>
    <row r="14" spans="2:6" ht="13.5" thickBot="1">
      <c r="B14" s="166" t="s">
        <v>259</v>
      </c>
      <c r="C14" s="167" t="s">
        <v>257</v>
      </c>
      <c r="D14" s="168"/>
      <c r="E14" s="90"/>
      <c r="F14" s="91"/>
    </row>
    <row r="15" spans="2:6" ht="13.5" thickTop="1">
      <c r="B15" s="163" t="s">
        <v>261</v>
      </c>
      <c r="C15" s="164" t="s">
        <v>260</v>
      </c>
      <c r="D15" s="165"/>
      <c r="F15" s="91"/>
    </row>
    <row r="16" spans="2:6" ht="12.75">
      <c r="B16" s="89" t="s">
        <v>262</v>
      </c>
      <c r="C16" s="104" t="s">
        <v>264</v>
      </c>
      <c r="D16" s="103"/>
      <c r="F16" s="91"/>
    </row>
    <row r="17" spans="2:6" ht="12.75">
      <c r="B17" s="89" t="s">
        <v>263</v>
      </c>
      <c r="C17" s="104" t="s">
        <v>265</v>
      </c>
      <c r="D17" s="103"/>
      <c r="F17" s="91"/>
    </row>
    <row r="18" spans="2:5" ht="12.75">
      <c r="B18" s="92"/>
      <c r="C18" s="92"/>
      <c r="E18" s="91"/>
    </row>
    <row r="19" spans="2:6" ht="12.75">
      <c r="B19" s="92"/>
      <c r="C19" s="92"/>
      <c r="D19" s="93"/>
      <c r="E19" s="90"/>
      <c r="F19" s="91"/>
    </row>
    <row r="20" spans="2:6" ht="12.75">
      <c r="B20" s="66" t="s">
        <v>155</v>
      </c>
      <c r="C20" s="66"/>
      <c r="D20" s="93"/>
      <c r="E20" s="90"/>
      <c r="F20" s="91"/>
    </row>
    <row r="21" spans="1:15" s="6" customFormat="1" ht="12.75">
      <c r="A21" s="12"/>
      <c r="B21" s="66" t="s">
        <v>203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</row>
    <row r="22" spans="1:15" s="6" customFormat="1" ht="12.75">
      <c r="A22" s="12"/>
      <c r="B22" s="68"/>
      <c r="C22" s="68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</row>
    <row r="23" spans="1:15" s="6" customFormat="1" ht="12.75">
      <c r="A23" s="12"/>
      <c r="B23" s="69" t="s">
        <v>156</v>
      </c>
      <c r="C23" s="69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7"/>
    </row>
    <row r="24" spans="1:15" s="6" customFormat="1" ht="12.75">
      <c r="A24" s="12"/>
      <c r="B24" s="66" t="s">
        <v>203</v>
      </c>
      <c r="C24" s="70"/>
      <c r="D24" s="69"/>
      <c r="E24" s="69"/>
      <c r="F24" s="69"/>
      <c r="G24" s="69"/>
      <c r="H24" s="67"/>
      <c r="I24" s="67"/>
      <c r="J24" s="67"/>
      <c r="K24" s="67"/>
      <c r="L24" s="67"/>
      <c r="M24" s="67"/>
      <c r="N24" s="67"/>
      <c r="O24" s="67"/>
    </row>
    <row r="25" spans="1:15" s="6" customFormat="1" ht="12.75">
      <c r="A25" s="12"/>
      <c r="B25" s="70"/>
      <c r="C25" s="70"/>
      <c r="D25" s="9"/>
      <c r="E25" s="67"/>
      <c r="F25" s="67"/>
      <c r="G25" s="67"/>
      <c r="H25" s="67"/>
      <c r="I25" s="66"/>
      <c r="J25" s="67"/>
      <c r="K25" s="67"/>
      <c r="L25" s="67"/>
      <c r="M25" s="67"/>
      <c r="N25" s="67"/>
      <c r="O25" s="67"/>
    </row>
    <row r="26" spans="1:15" s="6" customFormat="1" ht="12.75">
      <c r="A26" s="12"/>
      <c r="B26" s="83"/>
      <c r="C26" s="84"/>
      <c r="D26" s="9"/>
      <c r="E26" s="67"/>
      <c r="F26" s="67"/>
      <c r="G26" s="67"/>
      <c r="H26" s="67"/>
      <c r="I26" s="66"/>
      <c r="J26" s="67"/>
      <c r="K26" s="67"/>
      <c r="L26" s="67"/>
      <c r="M26" s="67"/>
      <c r="N26" s="67"/>
      <c r="O26" s="67"/>
    </row>
  </sheetData>
  <sheetProtection/>
  <mergeCells count="1">
    <mergeCell ref="B2:D2"/>
  </mergeCells>
  <printOptions/>
  <pageMargins left="0.98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7.00390625" style="83" bestFit="1" customWidth="1"/>
    <col min="2" max="2" width="15.28125" style="83" customWidth="1"/>
    <col min="3" max="3" width="31.28125" style="83" customWidth="1"/>
    <col min="4" max="4" width="15.140625" style="83" customWidth="1"/>
    <col min="5" max="5" width="9.57421875" style="83" bestFit="1" customWidth="1"/>
    <col min="6" max="6" width="10.00390625" style="83" bestFit="1" customWidth="1"/>
    <col min="7" max="7" width="11.00390625" style="83" customWidth="1"/>
    <col min="8" max="8" width="11.140625" style="83" customWidth="1"/>
    <col min="9" max="16384" width="9.140625" style="83" customWidth="1"/>
  </cols>
  <sheetData>
    <row r="1" spans="3:8" ht="12.75">
      <c r="C1" s="82" t="s">
        <v>208</v>
      </c>
      <c r="D1" s="94"/>
      <c r="E1" s="94"/>
      <c r="F1" s="94"/>
      <c r="G1" s="94"/>
      <c r="H1" s="82"/>
    </row>
    <row r="3" spans="1:8" ht="12.75">
      <c r="A3" s="142" t="s">
        <v>209</v>
      </c>
      <c r="B3" s="142"/>
      <c r="C3" s="142"/>
      <c r="D3" s="142"/>
      <c r="E3" s="142"/>
      <c r="F3" s="142"/>
      <c r="G3" s="142"/>
      <c r="H3" s="142"/>
    </row>
    <row r="4" spans="1:8" ht="12.75">
      <c r="A4" s="143" t="s">
        <v>210</v>
      </c>
      <c r="B4" s="143"/>
      <c r="C4" s="143"/>
      <c r="D4" s="143"/>
      <c r="E4" s="143"/>
      <c r="F4" s="143"/>
      <c r="G4" s="143"/>
      <c r="H4" s="143"/>
    </row>
    <row r="6" spans="1:4" s="6" customFormat="1" ht="12.75">
      <c r="A6" s="2" t="s">
        <v>82</v>
      </c>
      <c r="B6" s="48"/>
      <c r="C6" s="2"/>
      <c r="D6" s="2"/>
    </row>
    <row r="7" spans="1:4" s="6" customFormat="1" ht="12.75">
      <c r="A7" s="2" t="s">
        <v>228</v>
      </c>
      <c r="B7" s="48"/>
      <c r="C7" s="2"/>
      <c r="D7" s="2"/>
    </row>
    <row r="8" spans="1:4" s="6" customFormat="1" ht="12.75">
      <c r="A8" s="2" t="s">
        <v>83</v>
      </c>
      <c r="B8" s="48"/>
      <c r="C8" s="2"/>
      <c r="D8" s="2"/>
    </row>
    <row r="9" spans="1:4" s="6" customFormat="1" ht="12.75">
      <c r="A9" s="2" t="s">
        <v>84</v>
      </c>
      <c r="B9" s="48"/>
      <c r="C9" s="2"/>
      <c r="D9" s="2"/>
    </row>
    <row r="10" spans="1:4" s="6" customFormat="1" ht="12.75">
      <c r="A10" s="13" t="s">
        <v>255</v>
      </c>
      <c r="B10" s="49"/>
      <c r="C10" s="13"/>
      <c r="D10" s="13"/>
    </row>
    <row r="11" spans="1:4" s="6" customFormat="1" ht="12.75">
      <c r="A11" s="2" t="s">
        <v>225</v>
      </c>
      <c r="B11" s="49"/>
      <c r="C11" s="13"/>
      <c r="D11" s="13"/>
    </row>
    <row r="12" spans="2:4" ht="12.75">
      <c r="B12" s="84"/>
      <c r="C12" s="95" t="s">
        <v>252</v>
      </c>
      <c r="D12" s="91">
        <f>D23</f>
        <v>0</v>
      </c>
    </row>
    <row r="13" spans="2:4" ht="12.75">
      <c r="B13" s="96"/>
      <c r="C13" s="95" t="s">
        <v>211</v>
      </c>
      <c r="D13" s="91">
        <f>H18</f>
        <v>0</v>
      </c>
    </row>
    <row r="14" spans="3:12" ht="12.75">
      <c r="C14" s="85" t="s">
        <v>227</v>
      </c>
      <c r="D14" s="85"/>
      <c r="E14" s="85"/>
      <c r="F14" s="85"/>
      <c r="G14" s="85"/>
      <c r="H14" s="85"/>
      <c r="I14" s="85"/>
      <c r="J14" s="85"/>
      <c r="K14" s="85"/>
      <c r="L14" s="85"/>
    </row>
    <row r="16" spans="1:8" ht="12.75">
      <c r="A16" s="144" t="s">
        <v>50</v>
      </c>
      <c r="B16" s="140" t="s">
        <v>212</v>
      </c>
      <c r="C16" s="140" t="s">
        <v>213</v>
      </c>
      <c r="D16" s="140" t="s">
        <v>218</v>
      </c>
      <c r="E16" s="146" t="s">
        <v>214</v>
      </c>
      <c r="F16" s="147"/>
      <c r="G16" s="148"/>
      <c r="H16" s="140" t="s">
        <v>215</v>
      </c>
    </row>
    <row r="17" spans="1:8" ht="25.5">
      <c r="A17" s="145"/>
      <c r="B17" s="141"/>
      <c r="C17" s="141"/>
      <c r="D17" s="141"/>
      <c r="E17" s="97" t="s">
        <v>219</v>
      </c>
      <c r="F17" s="97" t="s">
        <v>220</v>
      </c>
      <c r="G17" s="97" t="s">
        <v>221</v>
      </c>
      <c r="H17" s="141"/>
    </row>
    <row r="18" spans="1:10" ht="12.75">
      <c r="A18" s="89">
        <v>1</v>
      </c>
      <c r="B18" s="89" t="s">
        <v>216</v>
      </c>
      <c r="C18" s="14" t="s">
        <v>32</v>
      </c>
      <c r="D18" s="98"/>
      <c r="E18" s="105"/>
      <c r="F18" s="98"/>
      <c r="G18" s="98"/>
      <c r="H18" s="98"/>
      <c r="J18" s="91"/>
    </row>
    <row r="19" spans="1:8" ht="12.75">
      <c r="A19" s="89"/>
      <c r="B19" s="99"/>
      <c r="C19" s="106" t="s">
        <v>222</v>
      </c>
      <c r="D19" s="107"/>
      <c r="E19" s="108"/>
      <c r="F19" s="100"/>
      <c r="G19" s="100"/>
      <c r="H19" s="100"/>
    </row>
    <row r="20" spans="1:8" ht="12.75">
      <c r="A20" s="99"/>
      <c r="B20" s="99"/>
      <c r="C20" s="109" t="s">
        <v>217</v>
      </c>
      <c r="D20" s="110"/>
      <c r="E20" s="108"/>
      <c r="F20" s="100"/>
      <c r="G20" s="100"/>
      <c r="H20" s="100"/>
    </row>
    <row r="21" spans="1:8" ht="12.75">
      <c r="A21" s="99"/>
      <c r="B21" s="99"/>
      <c r="C21" s="111" t="s">
        <v>223</v>
      </c>
      <c r="D21" s="107"/>
      <c r="E21" s="112"/>
      <c r="F21" s="101"/>
      <c r="G21" s="101"/>
      <c r="H21" s="101"/>
    </row>
    <row r="22" spans="1:8" ht="25.5">
      <c r="A22" s="99"/>
      <c r="B22" s="99"/>
      <c r="C22" s="113" t="s">
        <v>224</v>
      </c>
      <c r="D22" s="107"/>
      <c r="E22" s="114"/>
      <c r="G22" s="96"/>
      <c r="H22" s="96"/>
    </row>
    <row r="23" spans="1:8" ht="12.75">
      <c r="A23" s="99"/>
      <c r="B23" s="99"/>
      <c r="C23" s="138" t="s">
        <v>266</v>
      </c>
      <c r="D23" s="107"/>
      <c r="E23" s="114"/>
      <c r="G23" s="96"/>
      <c r="H23" s="96"/>
    </row>
    <row r="24" spans="1:8" ht="12.75">
      <c r="A24" s="12"/>
      <c r="B24" s="66" t="s">
        <v>155</v>
      </c>
      <c r="C24" s="66"/>
      <c r="D24" s="66"/>
      <c r="G24" s="96"/>
      <c r="H24" s="96"/>
    </row>
    <row r="25" spans="1:8" ht="12.75">
      <c r="A25" s="12"/>
      <c r="B25" s="66" t="s">
        <v>203</v>
      </c>
      <c r="C25" s="66"/>
      <c r="D25" s="66"/>
      <c r="G25" s="96"/>
      <c r="H25" s="96"/>
    </row>
    <row r="26" spans="1:15" s="6" customFormat="1" ht="12.75">
      <c r="A26" s="12"/>
      <c r="B26" s="68"/>
      <c r="C26" s="68"/>
      <c r="D26" s="6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s="6" customFormat="1" ht="12.75">
      <c r="A27" s="12"/>
      <c r="B27" s="69" t="s">
        <v>156</v>
      </c>
      <c r="C27" s="69"/>
      <c r="D27" s="69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s="6" customFormat="1" ht="12.75">
      <c r="A28" s="12"/>
      <c r="B28" s="66" t="s">
        <v>203</v>
      </c>
      <c r="C28" s="70"/>
      <c r="D28" s="9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7"/>
    </row>
    <row r="29" spans="1:15" s="6" customFormat="1" ht="12.75">
      <c r="A29" s="12"/>
      <c r="B29" s="70"/>
      <c r="C29" s="70"/>
      <c r="D29" s="9"/>
      <c r="E29" s="69"/>
      <c r="F29" s="69"/>
      <c r="G29" s="69"/>
      <c r="H29" s="67"/>
      <c r="I29" s="67"/>
      <c r="J29" s="67"/>
      <c r="K29" s="67"/>
      <c r="L29" s="67"/>
      <c r="M29" s="67"/>
      <c r="N29" s="67"/>
      <c r="O29" s="67"/>
    </row>
    <row r="30" spans="1:15" s="6" customFormat="1" ht="12.75">
      <c r="A30" s="83"/>
      <c r="B30" s="83"/>
      <c r="C30" s="83"/>
      <c r="D30" s="83"/>
      <c r="E30" s="67"/>
      <c r="F30" s="67"/>
      <c r="G30" s="67"/>
      <c r="H30" s="67"/>
      <c r="I30" s="66"/>
      <c r="J30" s="67"/>
      <c r="K30" s="67"/>
      <c r="L30" s="67"/>
      <c r="M30" s="67"/>
      <c r="N30" s="67"/>
      <c r="O30" s="67"/>
    </row>
    <row r="31" spans="1:15" s="6" customFormat="1" ht="12.75">
      <c r="A31" s="83"/>
      <c r="B31" s="83"/>
      <c r="C31" s="83"/>
      <c r="D31" s="83"/>
      <c r="E31" s="67"/>
      <c r="F31" s="67"/>
      <c r="G31" s="67"/>
      <c r="H31" s="67"/>
      <c r="I31" s="66"/>
      <c r="J31" s="67"/>
      <c r="K31" s="67"/>
      <c r="L31" s="67"/>
      <c r="M31" s="67"/>
      <c r="N31" s="67"/>
      <c r="O31" s="67"/>
    </row>
  </sheetData>
  <sheetProtection/>
  <mergeCells count="8">
    <mergeCell ref="H16:H17"/>
    <mergeCell ref="A3:H3"/>
    <mergeCell ref="A4:H4"/>
    <mergeCell ref="A16:A17"/>
    <mergeCell ref="B16:B17"/>
    <mergeCell ref="C16:C17"/>
    <mergeCell ref="D16:D17"/>
    <mergeCell ref="E16:G16"/>
  </mergeCells>
  <printOptions/>
  <pageMargins left="1.02" right="0.18" top="1.14" bottom="0" header="1.3" footer="0.31496062992125984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0"/>
  <sheetViews>
    <sheetView showZeros="0" zoomScalePageLayoutView="0" workbookViewId="0" topLeftCell="A121">
      <selection activeCell="A5" sqref="A5"/>
    </sheetView>
  </sheetViews>
  <sheetFormatPr defaultColWidth="8.00390625" defaultRowHeight="15"/>
  <cols>
    <col min="1" max="1" width="6.421875" style="12" customWidth="1"/>
    <col min="2" max="2" width="38.140625" style="53" customWidth="1"/>
    <col min="3" max="3" width="7.421875" style="7" customWidth="1"/>
    <col min="4" max="4" width="7.57421875" style="124" customWidth="1"/>
    <col min="5" max="5" width="6.57421875" style="6" customWidth="1"/>
    <col min="6" max="6" width="8.00390625" style="6" customWidth="1"/>
    <col min="7" max="7" width="7.57421875" style="6" customWidth="1"/>
    <col min="8" max="8" width="8.00390625" style="6" customWidth="1"/>
    <col min="9" max="9" width="6.421875" style="6" customWidth="1"/>
    <col min="10" max="10" width="8.00390625" style="6" customWidth="1"/>
    <col min="11" max="11" width="8.140625" style="6" bestFit="1" customWidth="1"/>
    <col min="12" max="13" width="8.57421875" style="6" bestFit="1" customWidth="1"/>
    <col min="14" max="14" width="7.57421875" style="6" bestFit="1" customWidth="1"/>
    <col min="15" max="15" width="8.7109375" style="6" bestFit="1" customWidth="1"/>
    <col min="16" max="16384" width="8.00390625" style="6" customWidth="1"/>
  </cols>
  <sheetData>
    <row r="1" spans="1:4" ht="12.75">
      <c r="A1" s="2" t="s">
        <v>82</v>
      </c>
      <c r="B1" s="48"/>
      <c r="C1" s="2"/>
      <c r="D1" s="121"/>
    </row>
    <row r="2" spans="1:4" ht="12.75">
      <c r="A2" s="2" t="s">
        <v>228</v>
      </c>
      <c r="B2" s="48"/>
      <c r="C2" s="2"/>
      <c r="D2" s="2"/>
    </row>
    <row r="3" spans="1:4" ht="12.75">
      <c r="A3" s="2" t="s">
        <v>83</v>
      </c>
      <c r="B3" s="48"/>
      <c r="C3" s="2"/>
      <c r="D3" s="121"/>
    </row>
    <row r="4" spans="1:4" ht="12.75">
      <c r="A4" s="2" t="s">
        <v>84</v>
      </c>
      <c r="B4" s="48"/>
      <c r="C4" s="2"/>
      <c r="D4" s="121"/>
    </row>
    <row r="5" spans="1:4" ht="12.75">
      <c r="A5" s="13" t="s">
        <v>254</v>
      </c>
      <c r="B5" s="49"/>
      <c r="C5" s="13"/>
      <c r="D5" s="44"/>
    </row>
    <row r="6" spans="1:4" ht="12.75">
      <c r="A6" s="2" t="s">
        <v>225</v>
      </c>
      <c r="B6" s="49"/>
      <c r="C6" s="13"/>
      <c r="D6" s="44"/>
    </row>
    <row r="7" spans="2:4" s="47" customFormat="1" ht="15.75">
      <c r="B7" s="50"/>
      <c r="C7" s="46"/>
      <c r="D7" s="122"/>
    </row>
    <row r="8" spans="1:4" ht="20.25">
      <c r="A8" s="155" t="s">
        <v>226</v>
      </c>
      <c r="B8" s="155"/>
      <c r="C8" s="155"/>
      <c r="D8" s="155"/>
    </row>
    <row r="9" spans="1:4" ht="18">
      <c r="A9" s="154" t="s">
        <v>57</v>
      </c>
      <c r="B9" s="154"/>
      <c r="C9" s="154"/>
      <c r="D9" s="154"/>
    </row>
    <row r="10" spans="1:15" s="8" customFormat="1" ht="12.75">
      <c r="A10" s="11"/>
      <c r="B10" s="51"/>
      <c r="C10" s="10"/>
      <c r="D10" s="123"/>
      <c r="K10" s="71" t="s">
        <v>157</v>
      </c>
      <c r="L10" s="72"/>
      <c r="M10" s="149"/>
      <c r="N10" s="150"/>
      <c r="O10" s="81" t="s">
        <v>202</v>
      </c>
    </row>
    <row r="11" spans="2:15" ht="12.75">
      <c r="B11" s="52"/>
      <c r="K11" s="73"/>
      <c r="L11" s="73"/>
      <c r="M11" s="73"/>
      <c r="N11" s="73"/>
      <c r="O11" s="73"/>
    </row>
    <row r="12" spans="11:15" ht="13.5" thickBot="1">
      <c r="K12" s="80" t="s">
        <v>253</v>
      </c>
      <c r="L12" s="73"/>
      <c r="M12" s="74"/>
      <c r="N12" s="74"/>
      <c r="O12" s="74"/>
    </row>
    <row r="13" spans="1:15" ht="12.75" customHeight="1">
      <c r="A13" s="156" t="s">
        <v>50</v>
      </c>
      <c r="B13" s="158" t="s">
        <v>51</v>
      </c>
      <c r="C13" s="160" t="s">
        <v>52</v>
      </c>
      <c r="D13" s="160" t="s">
        <v>53</v>
      </c>
      <c r="E13" s="151" t="s">
        <v>4</v>
      </c>
      <c r="F13" s="151"/>
      <c r="G13" s="151"/>
      <c r="H13" s="151"/>
      <c r="I13" s="151"/>
      <c r="J13" s="151"/>
      <c r="K13" s="151" t="s">
        <v>5</v>
      </c>
      <c r="L13" s="151"/>
      <c r="M13" s="151"/>
      <c r="N13" s="151"/>
      <c r="O13" s="152"/>
    </row>
    <row r="14" spans="1:15" ht="65.25" customHeight="1">
      <c r="A14" s="157"/>
      <c r="B14" s="159"/>
      <c r="C14" s="161"/>
      <c r="D14" s="161"/>
      <c r="E14" s="115" t="s">
        <v>6</v>
      </c>
      <c r="F14" s="115" t="s">
        <v>196</v>
      </c>
      <c r="G14" s="115" t="s">
        <v>197</v>
      </c>
      <c r="H14" s="115" t="s">
        <v>198</v>
      </c>
      <c r="I14" s="115" t="s">
        <v>199</v>
      </c>
      <c r="J14" s="115" t="s">
        <v>200</v>
      </c>
      <c r="K14" s="115" t="s">
        <v>7</v>
      </c>
      <c r="L14" s="115" t="s">
        <v>197</v>
      </c>
      <c r="M14" s="115" t="s">
        <v>198</v>
      </c>
      <c r="N14" s="115" t="s">
        <v>199</v>
      </c>
      <c r="O14" s="116" t="s">
        <v>201</v>
      </c>
    </row>
    <row r="15" spans="1:15" ht="13.5" thickBot="1">
      <c r="A15" s="117">
        <v>1</v>
      </c>
      <c r="B15" s="118">
        <v>2</v>
      </c>
      <c r="C15" s="119">
        <v>3</v>
      </c>
      <c r="D15" s="118">
        <v>4</v>
      </c>
      <c r="E15" s="119">
        <v>5</v>
      </c>
      <c r="F15" s="118">
        <v>6</v>
      </c>
      <c r="G15" s="119">
        <v>7</v>
      </c>
      <c r="H15" s="118">
        <v>8</v>
      </c>
      <c r="I15" s="119">
        <v>9</v>
      </c>
      <c r="J15" s="118">
        <v>10</v>
      </c>
      <c r="K15" s="119">
        <v>11</v>
      </c>
      <c r="L15" s="118">
        <v>12</v>
      </c>
      <c r="M15" s="119">
        <v>13</v>
      </c>
      <c r="N15" s="118">
        <v>14</v>
      </c>
      <c r="O15" s="120">
        <v>15</v>
      </c>
    </row>
    <row r="16" spans="1:15" ht="12.75">
      <c r="A16" s="132"/>
      <c r="B16" s="133" t="s">
        <v>32</v>
      </c>
      <c r="C16" s="134"/>
      <c r="D16" s="13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43" customFormat="1" ht="12.75">
      <c r="A17" s="79" t="s">
        <v>65</v>
      </c>
      <c r="B17" s="14" t="s">
        <v>99</v>
      </c>
      <c r="C17" s="15"/>
      <c r="D17" s="135"/>
      <c r="E17" s="37"/>
      <c r="F17" s="37"/>
      <c r="G17" s="37"/>
      <c r="H17" s="37"/>
      <c r="I17" s="37"/>
      <c r="J17" s="37"/>
      <c r="K17" s="37">
        <f>D17*E17</f>
        <v>0</v>
      </c>
      <c r="L17" s="37">
        <f>G17*D17</f>
        <v>0</v>
      </c>
      <c r="M17" s="37">
        <f>H17*D17</f>
        <v>0</v>
      </c>
      <c r="N17" s="37">
        <f>I17*D17</f>
        <v>0</v>
      </c>
      <c r="O17" s="37">
        <f>N17+M17+L17</f>
        <v>0</v>
      </c>
    </row>
    <row r="18" spans="1:15" ht="12.75">
      <c r="A18" s="23" t="s">
        <v>64</v>
      </c>
      <c r="B18" s="24" t="s">
        <v>58</v>
      </c>
      <c r="C18" s="16" t="s">
        <v>94</v>
      </c>
      <c r="D18" s="136">
        <v>1</v>
      </c>
      <c r="E18" s="28"/>
      <c r="F18" s="28"/>
      <c r="G18" s="28"/>
      <c r="H18" s="28"/>
      <c r="I18" s="28"/>
      <c r="J18" s="28"/>
      <c r="K18" s="28">
        <f>D18*E18</f>
        <v>0</v>
      </c>
      <c r="L18" s="28">
        <f>G18*D18</f>
        <v>0</v>
      </c>
      <c r="M18" s="28">
        <f>H18*D18</f>
        <v>0</v>
      </c>
      <c r="N18" s="28">
        <f>I18*D18</f>
        <v>0</v>
      </c>
      <c r="O18" s="28">
        <f>N18+M18+L18</f>
        <v>0</v>
      </c>
    </row>
    <row r="19" spans="1:15" ht="12.75">
      <c r="A19" s="23" t="s">
        <v>66</v>
      </c>
      <c r="B19" s="17" t="s">
        <v>100</v>
      </c>
      <c r="C19" s="18" t="s">
        <v>54</v>
      </c>
      <c r="D19" s="136">
        <v>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2.75">
      <c r="A20" s="23" t="s">
        <v>67</v>
      </c>
      <c r="B20" s="17" t="s">
        <v>59</v>
      </c>
      <c r="C20" s="16" t="s">
        <v>94</v>
      </c>
      <c r="D20" s="136">
        <v>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2.75">
      <c r="A21" s="23" t="s">
        <v>68</v>
      </c>
      <c r="B21" s="17" t="s">
        <v>60</v>
      </c>
      <c r="C21" s="16" t="s">
        <v>94</v>
      </c>
      <c r="D21" s="136">
        <v>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2.75">
      <c r="A22" s="23" t="s">
        <v>69</v>
      </c>
      <c r="B22" s="17" t="s">
        <v>61</v>
      </c>
      <c r="C22" s="16" t="s">
        <v>94</v>
      </c>
      <c r="D22" s="136">
        <v>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2.75">
      <c r="A23" s="23" t="s">
        <v>70</v>
      </c>
      <c r="B23" s="17" t="s">
        <v>62</v>
      </c>
      <c r="C23" s="18" t="s">
        <v>54</v>
      </c>
      <c r="D23" s="136">
        <v>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2.75">
      <c r="A24" s="23" t="s">
        <v>71</v>
      </c>
      <c r="B24" s="17" t="s">
        <v>63</v>
      </c>
      <c r="C24" s="18" t="s">
        <v>54</v>
      </c>
      <c r="D24" s="136">
        <v>1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2.75">
      <c r="A25" s="23" t="s">
        <v>72</v>
      </c>
      <c r="B25" s="17" t="s">
        <v>101</v>
      </c>
      <c r="C25" s="18" t="s">
        <v>54</v>
      </c>
      <c r="D25" s="136">
        <v>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2.75">
      <c r="A26" s="23" t="s">
        <v>104</v>
      </c>
      <c r="B26" s="17" t="s">
        <v>33</v>
      </c>
      <c r="C26" s="18" t="s">
        <v>54</v>
      </c>
      <c r="D26" s="136">
        <v>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25.5">
      <c r="A27" s="23" t="s">
        <v>2</v>
      </c>
      <c r="B27" s="17" t="s">
        <v>3</v>
      </c>
      <c r="C27" s="18" t="s">
        <v>94</v>
      </c>
      <c r="D27" s="136">
        <v>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2.75">
      <c r="A28" s="21" t="s">
        <v>91</v>
      </c>
      <c r="B28" s="14" t="s">
        <v>85</v>
      </c>
      <c r="C28" s="15"/>
      <c r="D28" s="135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14.75">
      <c r="A29" s="20" t="s">
        <v>73</v>
      </c>
      <c r="B29" s="22" t="s">
        <v>158</v>
      </c>
      <c r="C29" s="3" t="s">
        <v>89</v>
      </c>
      <c r="D29" s="136">
        <v>760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25.5">
      <c r="A30" s="20" t="s">
        <v>74</v>
      </c>
      <c r="B30" s="22" t="s">
        <v>102</v>
      </c>
      <c r="C30" s="16" t="s">
        <v>103</v>
      </c>
      <c r="D30" s="136">
        <v>1.5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4.25">
      <c r="A31" s="20" t="s">
        <v>75</v>
      </c>
      <c r="B31" s="17" t="s">
        <v>86</v>
      </c>
      <c r="C31" s="16" t="s">
        <v>89</v>
      </c>
      <c r="D31" s="136">
        <v>760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">
      <c r="A32" s="20" t="s">
        <v>76</v>
      </c>
      <c r="B32" s="17" t="s">
        <v>87</v>
      </c>
      <c r="C32" s="16" t="s">
        <v>55</v>
      </c>
      <c r="D32" s="136">
        <v>760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51">
      <c r="A33" s="20" t="s">
        <v>77</v>
      </c>
      <c r="B33" s="17" t="s">
        <v>88</v>
      </c>
      <c r="C33" s="16" t="s">
        <v>35</v>
      </c>
      <c r="D33" s="136">
        <v>203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25.5">
      <c r="A34" s="20" t="s">
        <v>78</v>
      </c>
      <c r="B34" s="17" t="s">
        <v>90</v>
      </c>
      <c r="C34" s="16" t="s">
        <v>54</v>
      </c>
      <c r="D34" s="136">
        <v>1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2.75">
      <c r="A35" s="20" t="s">
        <v>79</v>
      </c>
      <c r="B35" s="17" t="s">
        <v>92</v>
      </c>
      <c r="C35" s="16" t="s">
        <v>94</v>
      </c>
      <c r="D35" s="136">
        <v>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2.75">
      <c r="A36" s="20" t="s">
        <v>80</v>
      </c>
      <c r="B36" s="17" t="s">
        <v>93</v>
      </c>
      <c r="C36" s="16" t="s">
        <v>94</v>
      </c>
      <c r="D36" s="136">
        <v>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38.25">
      <c r="A37" s="20" t="s">
        <v>81</v>
      </c>
      <c r="B37" s="17" t="s">
        <v>19</v>
      </c>
      <c r="C37" s="16" t="s">
        <v>54</v>
      </c>
      <c r="D37" s="136">
        <v>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2.75">
      <c r="A38" s="21" t="s">
        <v>96</v>
      </c>
      <c r="B38" s="25" t="s">
        <v>105</v>
      </c>
      <c r="C38" s="18"/>
      <c r="D38" s="136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38.25">
      <c r="A39" s="20" t="s">
        <v>97</v>
      </c>
      <c r="B39" s="17" t="s">
        <v>27</v>
      </c>
      <c r="C39" s="16" t="s">
        <v>103</v>
      </c>
      <c r="D39" s="136">
        <v>1.5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20" s="43" customFormat="1" ht="15">
      <c r="A40" s="20" t="s">
        <v>10</v>
      </c>
      <c r="B40" s="45" t="s">
        <v>11</v>
      </c>
      <c r="C40" s="16" t="s">
        <v>103</v>
      </c>
      <c r="D40" s="136">
        <f>D39*1.05</f>
        <v>1.5750000000000002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R40" s="44"/>
      <c r="S40" s="44"/>
      <c r="T40" s="44"/>
    </row>
    <row r="41" spans="1:20" s="43" customFormat="1" ht="12.75">
      <c r="A41" s="20" t="s">
        <v>229</v>
      </c>
      <c r="B41" s="45" t="s">
        <v>13</v>
      </c>
      <c r="C41" s="16" t="s">
        <v>12</v>
      </c>
      <c r="D41" s="136">
        <f>1.5/(0.15*0.1)</f>
        <v>100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R41" s="44"/>
      <c r="S41" s="44"/>
      <c r="T41" s="44"/>
    </row>
    <row r="42" spans="1:20" s="43" customFormat="1" ht="191.25">
      <c r="A42" s="20" t="s">
        <v>98</v>
      </c>
      <c r="B42" s="17" t="s">
        <v>159</v>
      </c>
      <c r="C42" s="3" t="s">
        <v>89</v>
      </c>
      <c r="D42" s="136">
        <v>560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R42" s="44"/>
      <c r="S42" s="44"/>
      <c r="T42" s="44"/>
    </row>
    <row r="43" spans="1:20" s="43" customFormat="1" ht="15">
      <c r="A43" s="20" t="s">
        <v>148</v>
      </c>
      <c r="B43" s="75" t="s">
        <v>11</v>
      </c>
      <c r="C43" s="16" t="s">
        <v>103</v>
      </c>
      <c r="D43" s="136">
        <v>4.1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S43" s="44"/>
      <c r="T43" s="44"/>
    </row>
    <row r="44" spans="1:20" s="43" customFormat="1" ht="14.25">
      <c r="A44" s="20" t="s">
        <v>149</v>
      </c>
      <c r="B44" s="75" t="s">
        <v>161</v>
      </c>
      <c r="C44" s="3" t="s">
        <v>89</v>
      </c>
      <c r="D44" s="136">
        <f>728</f>
        <v>728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R44" s="44"/>
      <c r="S44" s="44"/>
      <c r="T44" s="44"/>
    </row>
    <row r="45" spans="1:20" s="43" customFormat="1" ht="165.75">
      <c r="A45" s="20" t="s">
        <v>24</v>
      </c>
      <c r="B45" s="17" t="s">
        <v>160</v>
      </c>
      <c r="C45" s="3" t="s">
        <v>89</v>
      </c>
      <c r="D45" s="136">
        <v>760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R45" s="44"/>
      <c r="S45" s="44"/>
      <c r="T45" s="44"/>
    </row>
    <row r="46" spans="1:15" s="43" customFormat="1" ht="15">
      <c r="A46" s="20" t="s">
        <v>193</v>
      </c>
      <c r="B46" s="75" t="s">
        <v>11</v>
      </c>
      <c r="C46" s="16" t="s">
        <v>103</v>
      </c>
      <c r="D46" s="136">
        <f>D45*0.05*0.025*3</f>
        <v>2.85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20" s="43" customFormat="1" ht="14.25">
      <c r="A47" s="20" t="s">
        <v>194</v>
      </c>
      <c r="B47" s="75" t="s">
        <v>161</v>
      </c>
      <c r="C47" s="3" t="s">
        <v>89</v>
      </c>
      <c r="D47" s="136">
        <v>980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R47" s="44"/>
      <c r="S47" s="44"/>
      <c r="T47" s="44"/>
    </row>
    <row r="48" spans="1:20" s="43" customFormat="1" ht="25.5">
      <c r="A48" s="20" t="s">
        <v>25</v>
      </c>
      <c r="B48" s="5" t="s">
        <v>106</v>
      </c>
      <c r="C48" s="3" t="s">
        <v>55</v>
      </c>
      <c r="D48" s="136">
        <v>760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R48" s="44"/>
      <c r="S48" s="44"/>
      <c r="T48" s="44"/>
    </row>
    <row r="49" spans="1:15" ht="102">
      <c r="A49" s="20" t="s">
        <v>26</v>
      </c>
      <c r="B49" s="5" t="s">
        <v>230</v>
      </c>
      <c r="C49" s="3" t="s">
        <v>55</v>
      </c>
      <c r="D49" s="137">
        <v>680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0" t="s">
        <v>36</v>
      </c>
      <c r="B50" s="26" t="s">
        <v>164</v>
      </c>
      <c r="C50" s="3" t="s">
        <v>94</v>
      </c>
      <c r="D50" s="137">
        <v>230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38.25">
      <c r="A51" s="20" t="s">
        <v>37</v>
      </c>
      <c r="B51" s="26" t="s">
        <v>165</v>
      </c>
      <c r="C51" s="3" t="s">
        <v>109</v>
      </c>
      <c r="D51" s="137">
        <v>4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38.25">
      <c r="A52" s="20" t="s">
        <v>162</v>
      </c>
      <c r="B52" s="26" t="s">
        <v>231</v>
      </c>
      <c r="C52" s="3" t="s">
        <v>109</v>
      </c>
      <c r="D52" s="137">
        <v>2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25.5">
      <c r="A53" s="20" t="s">
        <v>38</v>
      </c>
      <c r="B53" s="26" t="s">
        <v>166</v>
      </c>
      <c r="C53" s="3" t="s">
        <v>109</v>
      </c>
      <c r="D53" s="137">
        <v>5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0" t="s">
        <v>116</v>
      </c>
      <c r="B54" s="5" t="s">
        <v>232</v>
      </c>
      <c r="C54" s="3" t="s">
        <v>56</v>
      </c>
      <c r="D54" s="137">
        <v>18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0" t="s">
        <v>117</v>
      </c>
      <c r="B55" s="26" t="s">
        <v>167</v>
      </c>
      <c r="C55" s="3" t="s">
        <v>94</v>
      </c>
      <c r="D55" s="137">
        <v>26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0" t="s">
        <v>118</v>
      </c>
      <c r="B56" s="26" t="s">
        <v>168</v>
      </c>
      <c r="C56" s="3" t="s">
        <v>94</v>
      </c>
      <c r="D56" s="137">
        <v>26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89.25">
      <c r="A57" s="20" t="s">
        <v>39</v>
      </c>
      <c r="B57" s="76" t="s">
        <v>233</v>
      </c>
      <c r="C57" s="3" t="s">
        <v>55</v>
      </c>
      <c r="D57" s="137">
        <v>80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0" t="s">
        <v>40</v>
      </c>
      <c r="B58" s="26" t="s">
        <v>163</v>
      </c>
      <c r="C58" s="3" t="s">
        <v>94</v>
      </c>
      <c r="D58" s="137">
        <f>D57*11</f>
        <v>880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0" t="s">
        <v>41</v>
      </c>
      <c r="B59" s="77" t="s">
        <v>169</v>
      </c>
      <c r="C59" s="3" t="s">
        <v>94</v>
      </c>
      <c r="D59" s="137">
        <v>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2.75">
      <c r="A60" s="20" t="s">
        <v>42</v>
      </c>
      <c r="B60" s="5" t="s">
        <v>14</v>
      </c>
      <c r="C60" s="3" t="s">
        <v>56</v>
      </c>
      <c r="D60" s="137">
        <v>55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25.5">
      <c r="A61" s="20" t="s">
        <v>119</v>
      </c>
      <c r="B61" s="26" t="s">
        <v>173</v>
      </c>
      <c r="C61" s="3" t="s">
        <v>94</v>
      </c>
      <c r="D61" s="137">
        <v>76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>
      <c r="A62" s="20" t="s">
        <v>120</v>
      </c>
      <c r="B62" s="26" t="s">
        <v>174</v>
      </c>
      <c r="C62" s="3" t="s">
        <v>94</v>
      </c>
      <c r="D62" s="137">
        <v>88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25.5">
      <c r="A63" s="20" t="s">
        <v>121</v>
      </c>
      <c r="B63" s="26" t="s">
        <v>175</v>
      </c>
      <c r="C63" s="3" t="s">
        <v>94</v>
      </c>
      <c r="D63" s="137">
        <v>4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2.75">
      <c r="A64" s="20" t="s">
        <v>122</v>
      </c>
      <c r="B64" s="26" t="s">
        <v>176</v>
      </c>
      <c r="C64" s="3" t="s">
        <v>94</v>
      </c>
      <c r="D64" s="137">
        <v>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25.5">
      <c r="A65" s="20" t="s">
        <v>123</v>
      </c>
      <c r="B65" s="26" t="s">
        <v>170</v>
      </c>
      <c r="C65" s="3" t="s">
        <v>94</v>
      </c>
      <c r="D65" s="137">
        <v>168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2.75">
      <c r="A66" s="20" t="s">
        <v>124</v>
      </c>
      <c r="B66" s="26" t="s">
        <v>108</v>
      </c>
      <c r="C66" s="3" t="s">
        <v>94</v>
      </c>
      <c r="D66" s="137">
        <v>162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25.5">
      <c r="A67" s="20" t="s">
        <v>125</v>
      </c>
      <c r="B67" s="77" t="s">
        <v>171</v>
      </c>
      <c r="C67" s="3" t="s">
        <v>109</v>
      </c>
      <c r="D67" s="137">
        <v>14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2.75">
      <c r="A68" s="20" t="s">
        <v>126</v>
      </c>
      <c r="B68" s="5" t="s">
        <v>16</v>
      </c>
      <c r="C68" s="3" t="s">
        <v>15</v>
      </c>
      <c r="D68" s="137">
        <v>8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51">
      <c r="A69" s="20" t="s">
        <v>127</v>
      </c>
      <c r="B69" s="77" t="s">
        <v>177</v>
      </c>
      <c r="C69" s="3" t="s">
        <v>107</v>
      </c>
      <c r="D69" s="137">
        <v>8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2.75">
      <c r="A70" s="20" t="s">
        <v>128</v>
      </c>
      <c r="B70" s="5" t="s">
        <v>186</v>
      </c>
      <c r="C70" s="3" t="s">
        <v>56</v>
      </c>
      <c r="D70" s="137">
        <v>106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38.25">
      <c r="A71" s="20" t="s">
        <v>0</v>
      </c>
      <c r="B71" s="26" t="s">
        <v>234</v>
      </c>
      <c r="C71" s="3" t="s">
        <v>94</v>
      </c>
      <c r="D71" s="137">
        <v>56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38.25">
      <c r="A72" s="20" t="s">
        <v>1</v>
      </c>
      <c r="B72" s="77" t="s">
        <v>172</v>
      </c>
      <c r="C72" s="3" t="s">
        <v>109</v>
      </c>
      <c r="D72" s="137">
        <v>22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12.75">
      <c r="A73" s="20" t="s">
        <v>129</v>
      </c>
      <c r="B73" s="5" t="s">
        <v>17</v>
      </c>
      <c r="C73" s="3" t="s">
        <v>56</v>
      </c>
      <c r="D73" s="137">
        <v>28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51">
      <c r="A74" s="20" t="s">
        <v>130</v>
      </c>
      <c r="B74" s="26" t="s">
        <v>178</v>
      </c>
      <c r="C74" s="3" t="s">
        <v>94</v>
      </c>
      <c r="D74" s="137">
        <v>20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2.75">
      <c r="A75" s="20" t="s">
        <v>131</v>
      </c>
      <c r="B75" s="26" t="s">
        <v>110</v>
      </c>
      <c r="C75" s="3" t="s">
        <v>94</v>
      </c>
      <c r="D75" s="137">
        <v>56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9" ht="12.75">
      <c r="A76" s="20" t="s">
        <v>132</v>
      </c>
      <c r="B76" s="26" t="s">
        <v>113</v>
      </c>
      <c r="C76" s="3" t="s">
        <v>94</v>
      </c>
      <c r="D76" s="137">
        <v>120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S76" s="62"/>
    </row>
    <row r="77" spans="1:15" ht="25.5">
      <c r="A77" s="20" t="s">
        <v>133</v>
      </c>
      <c r="B77" s="5" t="s">
        <v>235</v>
      </c>
      <c r="C77" s="3" t="s">
        <v>56</v>
      </c>
      <c r="D77" s="137">
        <v>240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38.25">
      <c r="A78" s="20" t="s">
        <v>134</v>
      </c>
      <c r="B78" s="26" t="s">
        <v>179</v>
      </c>
      <c r="C78" s="3" t="s">
        <v>94</v>
      </c>
      <c r="D78" s="137">
        <v>122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25.5">
      <c r="A79" s="20" t="s">
        <v>135</v>
      </c>
      <c r="B79" s="26" t="s">
        <v>114</v>
      </c>
      <c r="C79" s="3" t="s">
        <v>94</v>
      </c>
      <c r="D79" s="137">
        <v>160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38.25">
      <c r="A80" s="20" t="s">
        <v>136</v>
      </c>
      <c r="B80" s="5" t="s">
        <v>180</v>
      </c>
      <c r="C80" s="1" t="s">
        <v>56</v>
      </c>
      <c r="D80" s="137">
        <v>23.5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38.25">
      <c r="A81" s="20" t="s">
        <v>137</v>
      </c>
      <c r="B81" s="5" t="s">
        <v>181</v>
      </c>
      <c r="C81" s="1" t="s">
        <v>107</v>
      </c>
      <c r="D81" s="137">
        <v>2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2.75">
      <c r="A82" s="20" t="s">
        <v>138</v>
      </c>
      <c r="B82" s="64" t="s">
        <v>150</v>
      </c>
      <c r="C82" s="1" t="s">
        <v>56</v>
      </c>
      <c r="D82" s="137">
        <v>50.6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2.75">
      <c r="A83" s="20" t="s">
        <v>139</v>
      </c>
      <c r="B83" s="64" t="s">
        <v>151</v>
      </c>
      <c r="C83" s="1" t="s">
        <v>56</v>
      </c>
      <c r="D83" s="137">
        <v>24.3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2.75">
      <c r="A84" s="20" t="s">
        <v>140</v>
      </c>
      <c r="B84" s="26" t="s">
        <v>18</v>
      </c>
      <c r="C84" s="1" t="s">
        <v>94</v>
      </c>
      <c r="D84" s="137">
        <v>136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38.25">
      <c r="A85" s="20" t="s">
        <v>141</v>
      </c>
      <c r="B85" s="5" t="s">
        <v>182</v>
      </c>
      <c r="C85" s="1" t="s">
        <v>107</v>
      </c>
      <c r="D85" s="137">
        <v>12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2.75">
      <c r="A86" s="20" t="s">
        <v>111</v>
      </c>
      <c r="B86" s="64" t="s">
        <v>152</v>
      </c>
      <c r="C86" s="1" t="s">
        <v>56</v>
      </c>
      <c r="D86" s="137">
        <v>60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2.75">
      <c r="A87" s="20" t="s">
        <v>112</v>
      </c>
      <c r="B87" s="64" t="s">
        <v>153</v>
      </c>
      <c r="C87" s="1" t="s">
        <v>56</v>
      </c>
      <c r="D87" s="137">
        <v>2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2.75">
      <c r="A88" s="20" t="s">
        <v>142</v>
      </c>
      <c r="B88" s="5" t="s">
        <v>21</v>
      </c>
      <c r="C88" s="1" t="s">
        <v>94</v>
      </c>
      <c r="D88" s="137">
        <v>12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2.75">
      <c r="A89" s="20" t="s">
        <v>143</v>
      </c>
      <c r="B89" s="5" t="s">
        <v>22</v>
      </c>
      <c r="C89" s="1" t="s">
        <v>94</v>
      </c>
      <c r="D89" s="137">
        <v>12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51">
      <c r="A90" s="20" t="s">
        <v>144</v>
      </c>
      <c r="B90" s="5" t="s">
        <v>236</v>
      </c>
      <c r="C90" s="3" t="s">
        <v>55</v>
      </c>
      <c r="D90" s="137">
        <v>11.8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59">
      <c r="A91" s="20" t="s">
        <v>146</v>
      </c>
      <c r="B91" s="77" t="s">
        <v>237</v>
      </c>
      <c r="C91" s="3" t="s">
        <v>55</v>
      </c>
      <c r="D91" s="137">
        <f>D90*1.05</f>
        <v>12.39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71.75">
      <c r="A92" s="20" t="s">
        <v>154</v>
      </c>
      <c r="B92" s="78" t="s">
        <v>238</v>
      </c>
      <c r="C92" s="3" t="s">
        <v>55</v>
      </c>
      <c r="D92" s="137">
        <f>D90*1.05</f>
        <v>12.39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51">
      <c r="A93" s="20" t="s">
        <v>43</v>
      </c>
      <c r="B93" s="5" t="s">
        <v>239</v>
      </c>
      <c r="C93" s="1" t="s">
        <v>94</v>
      </c>
      <c r="D93" s="137">
        <v>8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38.25">
      <c r="A94" s="20" t="s">
        <v>145</v>
      </c>
      <c r="B94" s="26" t="s">
        <v>240</v>
      </c>
      <c r="C94" s="1" t="s">
        <v>94</v>
      </c>
      <c r="D94" s="137">
        <v>8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63.75">
      <c r="A95" s="20" t="s">
        <v>44</v>
      </c>
      <c r="B95" s="5" t="s">
        <v>241</v>
      </c>
      <c r="C95" s="1" t="s">
        <v>94</v>
      </c>
      <c r="D95" s="137">
        <v>32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25.5">
      <c r="A96" s="20" t="s">
        <v>187</v>
      </c>
      <c r="B96" s="26" t="s">
        <v>242</v>
      </c>
      <c r="C96" s="1" t="s">
        <v>94</v>
      </c>
      <c r="D96" s="137">
        <v>32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38.25">
      <c r="A97" s="20" t="s">
        <v>115</v>
      </c>
      <c r="B97" s="4" t="s">
        <v>243</v>
      </c>
      <c r="C97" s="1" t="s">
        <v>94</v>
      </c>
      <c r="D97" s="137">
        <v>8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38.25">
      <c r="A98" s="20" t="s">
        <v>147</v>
      </c>
      <c r="B98" s="4" t="s">
        <v>244</v>
      </c>
      <c r="C98" s="1" t="s">
        <v>56</v>
      </c>
      <c r="D98" s="137">
        <v>51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25.5">
      <c r="A99" s="20" t="s">
        <v>188</v>
      </c>
      <c r="B99" s="26" t="s">
        <v>245</v>
      </c>
      <c r="C99" s="1" t="s">
        <v>56</v>
      </c>
      <c r="D99" s="137">
        <v>51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51">
      <c r="A100" s="20" t="s">
        <v>195</v>
      </c>
      <c r="B100" s="61" t="s">
        <v>246</v>
      </c>
      <c r="C100" s="1" t="s">
        <v>94</v>
      </c>
      <c r="D100" s="137">
        <v>128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76.5">
      <c r="A101" s="20" t="s">
        <v>189</v>
      </c>
      <c r="B101" s="4" t="s">
        <v>247</v>
      </c>
      <c r="C101" s="1" t="s">
        <v>94</v>
      </c>
      <c r="D101" s="137">
        <v>4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25.5">
      <c r="A102" s="20" t="s">
        <v>190</v>
      </c>
      <c r="B102" s="4" t="s">
        <v>20</v>
      </c>
      <c r="C102" s="1" t="s">
        <v>95</v>
      </c>
      <c r="D102" s="137">
        <v>1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39">
      <c r="A103" s="20" t="s">
        <v>191</v>
      </c>
      <c r="B103" s="4" t="s">
        <v>248</v>
      </c>
      <c r="C103" s="3" t="s">
        <v>55</v>
      </c>
      <c r="D103" s="137">
        <v>27.5</v>
      </c>
      <c r="E103" s="28"/>
      <c r="F103" s="28"/>
      <c r="G103" s="37"/>
      <c r="H103" s="28"/>
      <c r="I103" s="28"/>
      <c r="J103" s="28"/>
      <c r="K103" s="28"/>
      <c r="L103" s="28"/>
      <c r="M103" s="28"/>
      <c r="N103" s="28"/>
      <c r="O103" s="28"/>
    </row>
    <row r="104" spans="1:15" ht="51">
      <c r="A104" s="20" t="s">
        <v>192</v>
      </c>
      <c r="B104" s="4" t="s">
        <v>183</v>
      </c>
      <c r="C104" s="3" t="s">
        <v>56</v>
      </c>
      <c r="D104" s="137">
        <v>23.5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2.75">
      <c r="A105" s="21" t="s">
        <v>28</v>
      </c>
      <c r="B105" s="27" t="s">
        <v>23</v>
      </c>
      <c r="C105" s="1"/>
      <c r="D105" s="13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67.5">
      <c r="A106" s="20" t="s">
        <v>31</v>
      </c>
      <c r="B106" s="4" t="s">
        <v>249</v>
      </c>
      <c r="C106" s="3" t="s">
        <v>55</v>
      </c>
      <c r="D106" s="137">
        <v>465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26.25">
      <c r="A107" s="20" t="s">
        <v>34</v>
      </c>
      <c r="B107" s="17" t="s">
        <v>184</v>
      </c>
      <c r="C107" s="3" t="s">
        <v>55</v>
      </c>
      <c r="D107" s="137">
        <v>465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5">
      <c r="A108" s="20" t="s">
        <v>45</v>
      </c>
      <c r="B108" s="19" t="s">
        <v>185</v>
      </c>
      <c r="C108" s="3" t="s">
        <v>55</v>
      </c>
      <c r="D108" s="137">
        <v>58.8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39">
      <c r="A109" s="20" t="s">
        <v>46</v>
      </c>
      <c r="B109" s="19" t="s">
        <v>250</v>
      </c>
      <c r="C109" s="3" t="s">
        <v>55</v>
      </c>
      <c r="D109" s="137">
        <v>58.8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26.25">
      <c r="A110" s="20" t="s">
        <v>47</v>
      </c>
      <c r="B110" s="19" t="s">
        <v>251</v>
      </c>
      <c r="C110" s="3" t="s">
        <v>55</v>
      </c>
      <c r="D110" s="137">
        <v>2.5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2.75">
      <c r="A111" s="21" t="s">
        <v>48</v>
      </c>
      <c r="B111" s="25" t="s">
        <v>29</v>
      </c>
      <c r="C111" s="1"/>
      <c r="D111" s="137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5">
      <c r="A112" s="20" t="s">
        <v>49</v>
      </c>
      <c r="B112" s="19" t="s">
        <v>30</v>
      </c>
      <c r="C112" s="3" t="s">
        <v>103</v>
      </c>
      <c r="D112" s="137">
        <v>25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2.75">
      <c r="A113" s="38"/>
      <c r="B113" s="39"/>
      <c r="C113" s="40"/>
      <c r="D113" s="125"/>
      <c r="E113" s="33"/>
      <c r="F113" s="34"/>
      <c r="G113" s="34"/>
      <c r="H113" s="34"/>
      <c r="I113" s="34"/>
      <c r="J113" s="35" t="s">
        <v>8</v>
      </c>
      <c r="K113" s="41">
        <f>SUM(K19:K112)</f>
        <v>0</v>
      </c>
      <c r="L113" s="41">
        <f>SUM(L19:L112)</f>
        <v>0</v>
      </c>
      <c r="M113" s="41">
        <f>SUM(M19:M112)</f>
        <v>0</v>
      </c>
      <c r="N113" s="41">
        <f>SUM(N19:N112)</f>
        <v>0</v>
      </c>
      <c r="O113" s="41">
        <f>SUM(O19:O112)</f>
        <v>0</v>
      </c>
    </row>
    <row r="114" spans="1:15" ht="12.75">
      <c r="A114" s="29"/>
      <c r="B114" s="54"/>
      <c r="C114" s="29"/>
      <c r="D114" s="126"/>
      <c r="E114" s="29"/>
      <c r="F114" s="29"/>
      <c r="G114" s="29"/>
      <c r="H114" s="29"/>
      <c r="I114" s="29"/>
      <c r="J114" s="31" t="s">
        <v>204</v>
      </c>
      <c r="K114" s="42"/>
      <c r="L114" s="30"/>
      <c r="M114" s="30"/>
      <c r="N114" s="30"/>
      <c r="O114" s="32"/>
    </row>
    <row r="115" spans="1:15" ht="15.75" thickBot="1">
      <c r="A115" s="55"/>
      <c r="B115" s="56"/>
      <c r="C115" s="55"/>
      <c r="D115" s="127"/>
      <c r="E115" s="55"/>
      <c r="F115" s="55"/>
      <c r="G115" s="55"/>
      <c r="H115" s="55"/>
      <c r="I115" s="55"/>
      <c r="J115" s="57" t="s">
        <v>9</v>
      </c>
      <c r="K115" s="58"/>
      <c r="L115" s="58"/>
      <c r="M115" s="58"/>
      <c r="N115" s="58"/>
      <c r="O115" s="58"/>
    </row>
    <row r="116" spans="1:15" ht="12.75">
      <c r="A116" s="63"/>
      <c r="B116" s="59" t="s">
        <v>8</v>
      </c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60">
        <f>O115</f>
        <v>0</v>
      </c>
    </row>
    <row r="118" spans="2:14" ht="12.75">
      <c r="B118" s="49"/>
      <c r="C118" s="49"/>
      <c r="D118" s="128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spans="2:14" ht="12.75">
      <c r="B119" s="49"/>
      <c r="C119" s="49"/>
      <c r="D119" s="128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2:14" ht="12.75">
      <c r="B120" s="49"/>
      <c r="C120" s="49"/>
      <c r="D120" s="128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2:15" ht="12.75">
      <c r="B121" s="66" t="s">
        <v>155</v>
      </c>
      <c r="C121" s="66"/>
      <c r="D121" s="129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7"/>
    </row>
    <row r="122" spans="2:15" ht="12.75">
      <c r="B122" s="66" t="s">
        <v>203</v>
      </c>
      <c r="C122" s="66"/>
      <c r="D122" s="129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7"/>
    </row>
    <row r="123" spans="2:15" ht="12.75">
      <c r="B123" s="68"/>
      <c r="C123" s="68"/>
      <c r="D123" s="130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7"/>
    </row>
    <row r="124" spans="2:15" ht="12.75">
      <c r="B124" s="69" t="s">
        <v>156</v>
      </c>
      <c r="C124" s="69"/>
      <c r="D124" s="131"/>
      <c r="E124" s="69"/>
      <c r="F124" s="69"/>
      <c r="G124" s="69"/>
      <c r="H124" s="67"/>
      <c r="I124" s="67"/>
      <c r="J124" s="67"/>
      <c r="K124" s="67"/>
      <c r="L124" s="67"/>
      <c r="M124" s="67"/>
      <c r="N124" s="67"/>
      <c r="O124" s="67"/>
    </row>
    <row r="125" spans="2:15" ht="12.75">
      <c r="B125" s="66" t="s">
        <v>203</v>
      </c>
      <c r="C125" s="70"/>
      <c r="E125" s="67"/>
      <c r="F125" s="67"/>
      <c r="G125" s="67"/>
      <c r="H125" s="67"/>
      <c r="I125" s="66"/>
      <c r="J125" s="67"/>
      <c r="K125" s="67"/>
      <c r="L125" s="67"/>
      <c r="M125" s="67"/>
      <c r="N125" s="67"/>
      <c r="O125" s="67"/>
    </row>
    <row r="126" spans="2:15" ht="12.75">
      <c r="B126" s="70"/>
      <c r="C126" s="70"/>
      <c r="E126" s="67"/>
      <c r="F126" s="67"/>
      <c r="G126" s="67"/>
      <c r="H126" s="67"/>
      <c r="I126" s="66"/>
      <c r="J126" s="67"/>
      <c r="K126" s="67"/>
      <c r="L126" s="67"/>
      <c r="M126" s="67"/>
      <c r="N126" s="67"/>
      <c r="O126" s="67"/>
    </row>
    <row r="127" spans="2:15" ht="12.75">
      <c r="B127" s="70"/>
      <c r="C127" s="70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2:15" ht="12.75">
      <c r="B128" s="70"/>
      <c r="C128" s="70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2:15" ht="12.75">
      <c r="B129" s="70"/>
      <c r="C129" s="70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2:15" ht="12.75">
      <c r="B130" s="70"/>
      <c r="C130" s="70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</row>
  </sheetData>
  <sheetProtection/>
  <mergeCells count="10">
    <mergeCell ref="A9:D9"/>
    <mergeCell ref="A8:D8"/>
    <mergeCell ref="A13:A14"/>
    <mergeCell ref="B13:B14"/>
    <mergeCell ref="C13:C14"/>
    <mergeCell ref="D13:D14"/>
    <mergeCell ref="M10:N10"/>
    <mergeCell ref="E13:J13"/>
    <mergeCell ref="K13:O13"/>
    <mergeCell ref="C116:N116"/>
  </mergeCells>
  <printOptions/>
  <pageMargins left="0.3937007874015748" right="0.3937007874015748" top="0.7874015748031497" bottom="0.7874015748031497" header="0.3937007874015748" footer="0.3937007874015748"/>
  <pageSetup fitToHeight="100" horizontalDpi="300" verticalDpi="300" orientation="landscape" paperSize="9" scale="95" r:id="rId1"/>
  <headerFooter alignWithMargins="0">
    <oddHeader>&amp;L&amp;"Calibri,Treknraksts"&amp;14T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2014-06-01T12:38:26Z</cp:lastPrinted>
  <dcterms:created xsi:type="dcterms:W3CDTF">2006-11-28T10:19:26Z</dcterms:created>
  <dcterms:modified xsi:type="dcterms:W3CDTF">2014-06-02T05:26:26Z</dcterms:modified>
  <cp:category/>
  <cp:version/>
  <cp:contentType/>
  <cp:contentStatus/>
</cp:coreProperties>
</file>