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0" windowWidth="19320" windowHeight="11340" tabRatio="812" activeTab="2"/>
  </bookViews>
  <sheets>
    <sheet name="Būvniecības koptāme" sheetId="1" r:id="rId1"/>
    <sheet name="Kopsavilkums" sheetId="2" r:id="rId2"/>
    <sheet name="LT1 Demontāža, konstrucijas" sheetId="3" r:id="rId3"/>
    <sheet name="LT2 Apdare" sheetId="4" r:id="rId4"/>
    <sheet name="LT3 Ūdensvads Kanalizācija" sheetId="5" r:id="rId5"/>
    <sheet name="LT4 Ventilācija" sheetId="6" r:id="rId6"/>
    <sheet name="LT5 Elektroapgāde" sheetId="7" r:id="rId7"/>
  </sheets>
  <definedNames>
    <definedName name="_xlnm.Print_Titles" localSheetId="2">'LT1 Demontāža, konstrucijas'!$12:$14</definedName>
    <definedName name="_xlnm.Print_Titles" localSheetId="3">'LT2 Apdare'!$12:$14</definedName>
    <definedName name="_xlnm.Print_Titles" localSheetId="4">'LT3 Ūdensvads Kanalizācija'!$12:$14</definedName>
    <definedName name="_xlnm.Print_Titles" localSheetId="5">'LT4 Ventilācija'!$12:$14</definedName>
    <definedName name="_xlnm.Print_Titles" localSheetId="6">'LT5 Elektroapgāde'!$12:$14</definedName>
  </definedNames>
  <calcPr fullCalcOnLoad="1"/>
</workbook>
</file>

<file path=xl/sharedStrings.xml><?xml version="1.0" encoding="utf-8"?>
<sst xmlns="http://schemas.openxmlformats.org/spreadsheetml/2006/main" count="749" uniqueCount="421">
  <si>
    <t>Objekta nosaukums</t>
  </si>
  <si>
    <t>Objekta adrese</t>
  </si>
  <si>
    <t>Pasūtītājs</t>
  </si>
  <si>
    <t>Tāmes izmaksas</t>
  </si>
  <si>
    <t>Ls</t>
  </si>
  <si>
    <t>Nr.</t>
  </si>
  <si>
    <t>Kods</t>
  </si>
  <si>
    <t>Darbu un izdevumu nosaukums</t>
  </si>
  <si>
    <t>Mērv.</t>
  </si>
  <si>
    <t>Daudz.</t>
  </si>
  <si>
    <t>Vienības izmaksa</t>
  </si>
  <si>
    <t>Kopējā izmaksa</t>
  </si>
  <si>
    <t>Laika norm. c/h</t>
  </si>
  <si>
    <t>Darba samaksas likme (Ls/h)</t>
  </si>
  <si>
    <t>Darba alga Ls/h</t>
  </si>
  <si>
    <t>Materiāli     Ls</t>
  </si>
  <si>
    <t>Mehānismi Ls</t>
  </si>
  <si>
    <t>Kopā           Ls</t>
  </si>
  <si>
    <t>Darbietilpība (c/h)</t>
  </si>
  <si>
    <t>Darba alga Ls</t>
  </si>
  <si>
    <t>Materiāli        Ls</t>
  </si>
  <si>
    <t>Kopā        Ls</t>
  </si>
  <si>
    <t>m</t>
  </si>
  <si>
    <r>
      <t>m</t>
    </r>
    <r>
      <rPr>
        <b/>
        <vertAlign val="superscript"/>
        <sz val="10"/>
        <rFont val="Arial"/>
        <family val="2"/>
      </rPr>
      <t>2</t>
    </r>
  </si>
  <si>
    <t>kg</t>
  </si>
  <si>
    <t>Kopā:</t>
  </si>
  <si>
    <t>Materiālu apmaiņas un būvgružu transporta izdevumi</t>
  </si>
  <si>
    <t>Piezīmes:</t>
  </si>
  <si>
    <t>Visi darbu veidi un materiālu daudzumi ir noteikti teorētiski.</t>
  </si>
  <si>
    <t xml:space="preserve">Būvuzņēmējam jāievērtē darbu daudzumos minēto darbu veikšanai nepieciešamie materiāli un </t>
  </si>
  <si>
    <t xml:space="preserve">papildus darbi, kas nav minēti šajā sarakstā, bet bez kuriem nav iespējama galveno būvdarbu </t>
  </si>
  <si>
    <t>tehnoloģiski pareiza izpilde pēc spēkā esošajiem normatīviem.</t>
  </si>
  <si>
    <t>Beramie un gabalmateriāli doti iebūvētā veidā.</t>
  </si>
  <si>
    <t>Konstrukciju elementu komplektācija atbilstoši izgatavotāju firmu instrukcijām.</t>
  </si>
  <si>
    <t>Saskaņojot ar pasūtītāju un projekta autoru iespējams izmantot citu firmu analogas kvalitātes materiālus.</t>
  </si>
  <si>
    <t>Gadījumos, kad nav skaidri saprotama kāda darba veida vai materiāla nepieciešamā informācija, obligāti sazināties ar projekta autoru.</t>
  </si>
  <si>
    <t>Visus nepieciešamos izstrādājumus un materiālus iebūvēt atbilstoši konkrētā ražotāja instrukcijām un noteikumiem.</t>
  </si>
  <si>
    <t>Nr.p.k.</t>
  </si>
  <si>
    <t>Montāžas palīgmateriāli</t>
  </si>
  <si>
    <t xml:space="preserve">m </t>
  </si>
  <si>
    <t>gb</t>
  </si>
  <si>
    <t>Apdares darbi</t>
  </si>
  <si>
    <t>Iekšējā elektroapgāde</t>
  </si>
  <si>
    <t>Peļņa</t>
  </si>
  <si>
    <t>Virsizdevumi</t>
  </si>
  <si>
    <t>kompl.</t>
  </si>
  <si>
    <t>vieta</t>
  </si>
  <si>
    <t>Amortizācijas lenta</t>
  </si>
  <si>
    <r>
      <t>m</t>
    </r>
    <r>
      <rPr>
        <i/>
        <vertAlign val="superscript"/>
        <sz val="10"/>
        <rFont val="Arial"/>
        <family val="2"/>
      </rPr>
      <t>2</t>
    </r>
  </si>
  <si>
    <t>Durvju bloku montāža</t>
  </si>
  <si>
    <r>
      <t>m</t>
    </r>
    <r>
      <rPr>
        <vertAlign val="superscript"/>
        <sz val="10"/>
        <rFont val="Arial"/>
        <family val="2"/>
      </rPr>
      <t>2</t>
    </r>
  </si>
  <si>
    <t>Ģipškartona sienu gruntēšana špaktelēšana, slīpēšana</t>
  </si>
  <si>
    <t>Grunts</t>
  </si>
  <si>
    <t>litri</t>
  </si>
  <si>
    <t>Špaktelis</t>
  </si>
  <si>
    <t>Smilšpapīrs</t>
  </si>
  <si>
    <t>Palīgmateriāli</t>
  </si>
  <si>
    <t>Šauru plakņu un ailu sānmalu apdare</t>
  </si>
  <si>
    <t xml:space="preserve">Grunts </t>
  </si>
  <si>
    <t>1. Grīdas</t>
  </si>
  <si>
    <t>Koka krāsotas kājlīstes</t>
  </si>
  <si>
    <t>2. Sienas</t>
  </si>
  <si>
    <t>3. Griesti</t>
  </si>
  <si>
    <t>Būvniecības koptāme</t>
  </si>
  <si>
    <t>Būves nosaukums</t>
  </si>
  <si>
    <t>Būves adrese</t>
  </si>
  <si>
    <t>Pārbaudīja</t>
  </si>
  <si>
    <t>Sastādīja</t>
  </si>
  <si>
    <t>Kopsavilkuma aprēķini par darbu vai konstruktīvo elementu veidiem</t>
  </si>
  <si>
    <t>Par kopējo summu, Ls</t>
  </si>
  <si>
    <t>Kopējā darbietilpība, c/h</t>
  </si>
  <si>
    <t>Nr. P.k.</t>
  </si>
  <si>
    <t>Kods, tāmes Nr.</t>
  </si>
  <si>
    <t xml:space="preserve">Darba veids vai konstruktīvā elementa nosaukums </t>
  </si>
  <si>
    <t>Tāmes izmaksas (Ls)</t>
  </si>
  <si>
    <t>Tai skaitā</t>
  </si>
  <si>
    <t>darba alga (Ls)</t>
  </si>
  <si>
    <t>materiāli (Ls)</t>
  </si>
  <si>
    <t>mehānismi (Ls)</t>
  </si>
  <si>
    <t>t.sk. Darba aizsardzība</t>
  </si>
  <si>
    <t>Pavisam kopā</t>
  </si>
  <si>
    <t xml:space="preserve">PVN </t>
  </si>
  <si>
    <t xml:space="preserve"> </t>
  </si>
  <si>
    <t>Avotu iela 3, Ļaudona, Madonas novads</t>
  </si>
  <si>
    <t>Madonas novada Ļaudonas pagasta pārvalde</t>
  </si>
  <si>
    <t>Ventilatora uzstādīšana, pievienošana gaisa vadiem, izmēģināšana, noregulēšana</t>
  </si>
  <si>
    <t xml:space="preserve">Aksiālais ventilators SILENT - 200 CHZ  ar elektrodzinēju  16W,  2500 min-1, komplektā ar  autom. pretspiedienu vārstu,  elektronisko taimeru un hidrostatu                  </t>
  </si>
  <si>
    <t>Elektriskais apģērbu žāvēšanas skapis AŽS - 2m3 (1890x1630x825mm)</t>
  </si>
  <si>
    <t>Cinkotu gaisa vadu Ø100mm montāža</t>
  </si>
  <si>
    <t xml:space="preserve">Gaisa vads Ø100, tērauda, cinkots </t>
  </si>
  <si>
    <r>
      <t>Līkums Ø100 90</t>
    </r>
    <r>
      <rPr>
        <i/>
        <vertAlign val="superscript"/>
        <sz val="10"/>
        <rFont val="Arial"/>
        <family val="2"/>
      </rPr>
      <t>0</t>
    </r>
    <r>
      <rPr>
        <i/>
        <sz val="10"/>
        <rFont val="Arial"/>
        <family val="2"/>
      </rPr>
      <t>,</t>
    </r>
    <r>
      <rPr>
        <i/>
        <vertAlign val="superscript"/>
        <sz val="10"/>
        <rFont val="Arial"/>
        <family val="2"/>
      </rPr>
      <t xml:space="preserve"> </t>
    </r>
    <r>
      <rPr>
        <i/>
        <sz val="10"/>
        <rFont val="Arial"/>
        <family val="2"/>
      </rPr>
      <t>tērauda cinkots</t>
    </r>
  </si>
  <si>
    <t>Trejgabals 100/100, tērauda, cinkots</t>
  </si>
  <si>
    <t>Stiprinājums D100</t>
  </si>
  <si>
    <t>Cinkotu gaisa vadu Ø125mm montāža</t>
  </si>
  <si>
    <t>4-10</t>
  </si>
  <si>
    <t>Gaisa vads Ø125, tērauda, cinkots</t>
  </si>
  <si>
    <t>4-11</t>
  </si>
  <si>
    <r>
      <t>Līkums Ø125 90</t>
    </r>
    <r>
      <rPr>
        <i/>
        <vertAlign val="superscript"/>
        <sz val="10"/>
        <rFont val="Arial"/>
        <family val="2"/>
      </rPr>
      <t>0</t>
    </r>
    <r>
      <rPr>
        <i/>
        <sz val="10"/>
        <rFont val="Arial"/>
        <family val="2"/>
      </rPr>
      <t>,</t>
    </r>
    <r>
      <rPr>
        <i/>
        <vertAlign val="superscript"/>
        <sz val="10"/>
        <rFont val="Arial"/>
        <family val="2"/>
      </rPr>
      <t xml:space="preserve"> </t>
    </r>
    <r>
      <rPr>
        <i/>
        <sz val="10"/>
        <rFont val="Arial"/>
        <family val="2"/>
      </rPr>
      <t>tērauda cinkots</t>
    </r>
  </si>
  <si>
    <t>4-12</t>
  </si>
  <si>
    <t>Trejgabals 125/100, tērauda, cinkots</t>
  </si>
  <si>
    <t>4-13</t>
  </si>
  <si>
    <t>Pāreja 125/100, tērauda, cinkots</t>
  </si>
  <si>
    <t>4-14</t>
  </si>
  <si>
    <t>Stiprinājums D125</t>
  </si>
  <si>
    <t>4-15</t>
  </si>
  <si>
    <t>Pieplūdes restes uzstādīšana durvju konstrukcijā</t>
  </si>
  <si>
    <t>4-16</t>
  </si>
  <si>
    <t>Pārplūdes reste durvīm NOVA-D 200x100</t>
  </si>
  <si>
    <t>4-17</t>
  </si>
  <si>
    <t>Caurumu aiztaisīšana pēc montāžas darbiem</t>
  </si>
  <si>
    <t>Vēdināšana</t>
  </si>
  <si>
    <t>Ūdensvada un kanalizācijas tīkli</t>
  </si>
  <si>
    <t>Caurules PEX/AL/PEX uzstādīšana, ieskaitot veidgabalus</t>
  </si>
  <si>
    <t xml:space="preserve">Caurules PEX/AL/PEX 16mm, ieskaitot fasondaļas </t>
  </si>
  <si>
    <t xml:space="preserve">Caurules PEX/AL/PEX 20mm, ieskaitot fasondaļas </t>
  </si>
  <si>
    <t xml:space="preserve">Caurules PEX/AL/PEX 26mm, ieskaitot fasondaļas </t>
  </si>
  <si>
    <t xml:space="preserve">Caurules PEX/AL/PEX 32mm, ieskaitot fasondaļas </t>
  </si>
  <si>
    <t>Pievienojums pie esošā ūdensvada</t>
  </si>
  <si>
    <t>Savienojošā uzmava DN20</t>
  </si>
  <si>
    <t>Savienojošā uzmava DN25</t>
  </si>
  <si>
    <t>Pretkondensāt izolācijas čaulā 9mm uzstādīšana</t>
  </si>
  <si>
    <t>Pretkondensāt izolācija čaula 9mm, caurulei De20</t>
  </si>
  <si>
    <t xml:space="preserve">Pretkondensāt izolācija čaula 9mm, caurulei De26 </t>
  </si>
  <si>
    <t xml:space="preserve">Pretkondensāt izolācija čaula 9mm, caurulei De32 </t>
  </si>
  <si>
    <t>Aizsargčaulas uzstādīšana</t>
  </si>
  <si>
    <t>Aizsargčaula caurulei  De26</t>
  </si>
  <si>
    <t>Veidgabalu uzstādīšana</t>
  </si>
  <si>
    <t>Lodveida ventīlis DN20</t>
  </si>
  <si>
    <t xml:space="preserve">Lodveida ventīlis DN25 </t>
  </si>
  <si>
    <t>Jaucējkrāna un dušas sietiņa uzstādīšana dušas telpā</t>
  </si>
  <si>
    <t>Jaucējkrāns komplektā ar dušas sietiiņu</t>
  </si>
  <si>
    <t>1. Ūdens vada tīkli</t>
  </si>
  <si>
    <t>Plastmasas kanalizācijas cauruļu uzstādīšana grīdā, sienās, ieskaitot veidgabalus</t>
  </si>
  <si>
    <t>Plastmasas kanalizācijas caurule PP De32  ieskaitot veidgabalus</t>
  </si>
  <si>
    <t xml:space="preserve">Plastmasas kanalizācijas caurule PP De50  ieskaitot veidgabalus </t>
  </si>
  <si>
    <t xml:space="preserve">Plastmasas kanalizācijas caurule PP De110  ieskaitot veidgabalus </t>
  </si>
  <si>
    <t>Pievienojums pie esošā cauruļvada</t>
  </si>
  <si>
    <t>vietas</t>
  </si>
  <si>
    <t>Termonosēdošā uzmava DN110</t>
  </si>
  <si>
    <t>Kanalizācijas veidgabalu uzstādīšana</t>
  </si>
  <si>
    <t xml:space="preserve">Revīzija De110 </t>
  </si>
  <si>
    <t xml:space="preserve">Tīrīšana lūka De110 </t>
  </si>
  <si>
    <t>Ugunsdrošības manžete starpstāvu pārsegumā caurulei De110</t>
  </si>
  <si>
    <t>Sanitārtehnisko ierīču uzstādīšana pievienošana ūdensvada un kanalizācijas tīkliem</t>
  </si>
  <si>
    <t>kmpl</t>
  </si>
  <si>
    <t>Roku mazgātne komplektā ar sifonu, jaucējkrānu, ūdensvada noslēgvārstiem un visām nepieciešamajām veiddaļām pievienošanai gan pie kanalizācijas, gan pie ūdensvada tīkliem.</t>
  </si>
  <si>
    <t>Samazinātā tipa roku mazgātne komplektā ar sifonu, jaucējkrānu, ūdensvada noslēgvārstiem un visām nepieciešamajām veiddaļām pievienošanai gan pie kanalizācijas, gan pie ūdensvada tīkliem.</t>
  </si>
  <si>
    <t>Trauku mazgātne komplektā ar sifonu, jaucējkrānu, ūdensvada noslēgvārstiem un visām nepieciešamajām veiddaļām pievienošanai gan pie kanalizācijas, gan pie ūdensvada tīkliem.</t>
  </si>
  <si>
    <t>Klozetpods ar skalošanas tvertni komplektā, ūdensvada noslēgvārstiem un visām nepieciešamajām veiddaļām pievienošanai gan pie kanalizācijas, gan pie ūdensvada tīkliem.</t>
  </si>
  <si>
    <t>Traps De50 ar horizontālo izlaidi, restītes izmērs 100x100mm</t>
  </si>
  <si>
    <t>Ģipškartona kārbu izbūve</t>
  </si>
  <si>
    <t>m2</t>
  </si>
  <si>
    <t>Mirtumizturīgs ģipškartons</t>
  </si>
  <si>
    <t>Apkalpes lūkas pret revīzijām un tīrīšanas lūkām</t>
  </si>
  <si>
    <t>Dušas izbūve betonējot pamatni pēc norādītajiem izmēriem plānos</t>
  </si>
  <si>
    <t>Betons B20</t>
  </si>
  <si>
    <t>m3</t>
  </si>
  <si>
    <t xml:space="preserve">Būvuzņēmējam jāievērtē darbu daudzumos minēto darbu veikšanai nepieciešamie </t>
  </si>
  <si>
    <t xml:space="preserve">materiāli un papildus darbi, kas nav minēti šajā sarakstā, bet bez kuriem nav iespējama galveno būvdarbu </t>
  </si>
  <si>
    <t xml:space="preserve">90º līkumus paredzēts izbūvēt vai nu ar 2x45 º līkumiem vai nu arī ar vienu 90º </t>
  </si>
  <si>
    <t xml:space="preserve">līkumu, tikai ar nosacījumu, ka tas ir noapaļotais līkums. Arī 90º pievienojumi </t>
  </si>
  <si>
    <t>izbūvējami ar trejgabalu 45 º + līkums 45 º, vai arī ar noapaļoto 90 º trejgabalu.</t>
  </si>
  <si>
    <t>Cauruļvadu stiprinājumu specifikāciju sastāda montāžas firma, ievērojot ražotāja noteikumus.</t>
  </si>
  <si>
    <t>Sanitāri tehnisko ierīču tipu un formu izvēlas pasūtītājs.</t>
  </si>
  <si>
    <t>Sanitārtehniskās ierīces un iekārtas paredzētas komplektā ar jaucēkrāniem un noslēgvārstiem,</t>
  </si>
  <si>
    <t>kā arī sifoniem, un nepieciešamo komplektāciju ierīču pievienošanai gan pie</t>
  </si>
  <si>
    <t>ūdens gan pie kanalizācijas tīkliem, kā arī stiprinājumiem pie sienas, ja nepieciešams.</t>
  </si>
  <si>
    <t xml:space="preserve">Sadale ar N un PE klemmi, S1 zem apmetuma, metāla ar slēdzeni, 56 moduļu  IP40 </t>
  </si>
  <si>
    <t>gab</t>
  </si>
  <si>
    <t>Ievada slēdzis, 3/32A</t>
  </si>
  <si>
    <t>Grupu automāts, C10</t>
  </si>
  <si>
    <t>Grupu automāts, B16</t>
  </si>
  <si>
    <t>Grupu automāts, 3C20</t>
  </si>
  <si>
    <t>Grupu automāts, 1C4</t>
  </si>
  <si>
    <t>Automātu savienojošā kopne, 12mod. 400V</t>
  </si>
  <si>
    <t>Diferenciālā strāvas aizsardzība, 1N/16/0,03</t>
  </si>
  <si>
    <t>Diferenciālā strāvas aizsardzība, 3N/25/0,03</t>
  </si>
  <si>
    <t>El.rozete  divvietīgā  zem apmetuma+PE, IP 44 , I nom = 16 A , U = 230 V</t>
  </si>
  <si>
    <t>El.rozete  divvietīgā  zem apmetuma+PE, IP 20 , I nom = 16 A , U = 230 V</t>
  </si>
  <si>
    <t>Nozarkārbas, OBO80 IP54</t>
  </si>
  <si>
    <t>Montāžas kārbas, vienvietīga d=68</t>
  </si>
  <si>
    <t xml:space="preserve">Montāžas kārbas, divvietīga </t>
  </si>
  <si>
    <t>Kabeļ dzīslu savienotāji, TORIX6</t>
  </si>
  <si>
    <t>Kabeļ dzīslu savienotāji</t>
  </si>
  <si>
    <t xml:space="preserve"> Kabelis -TORIX16</t>
  </si>
  <si>
    <t xml:space="preserve"> Kabelis -PPJ  5 * 2,5 mm2</t>
  </si>
  <si>
    <t xml:space="preserve"> Kabelis -PPJ  3 * 2,5 mm2</t>
  </si>
  <si>
    <t xml:space="preserve"> Kabelis -PPJ  3 * 1,5 mm2</t>
  </si>
  <si>
    <t>Kabeļ aizsarg caurule, TXM-M20</t>
  </si>
  <si>
    <t>Kabeļ aizsarg caurule, TXM-M25</t>
  </si>
  <si>
    <t>Kabeļ aizsarg caurule, TXM-M32</t>
  </si>
  <si>
    <t>El.slēdzis pārsl z/apm. , IP 44 , I nom = 10 A , U = 230 V</t>
  </si>
  <si>
    <t>El.slēdzis pārsl z/apm. , IP 20 , I nom = 10 A , U = 230 V</t>
  </si>
  <si>
    <t>El.slēdzis divtaustiņu z/apm. , IP 20 , I nom = 10 A , U = 230 V</t>
  </si>
  <si>
    <t>Zemējuma stieņi , 219/20 OMEX 20x1500mm</t>
  </si>
  <si>
    <t>Zemējuma vads, 16Cu</t>
  </si>
  <si>
    <t>Apgaismojuma ķermenis pie griestiem CREST1 ar spuldzi, IP 20 , 100W , U = 230 V</t>
  </si>
  <si>
    <t>Apgaismojuma ķermenis luminiscentais  ar spuldzēm griestos, IP 20 , 2X18W , U = 230 V</t>
  </si>
  <si>
    <t>Apgaismojuma ķermenis DOWNLIGHT  ar spuldzēm, iebūvējams griestos, IP 44 , 2X26W , U = 230 V</t>
  </si>
  <si>
    <t>Apgaismojuma ķermenis ELT DOWNLIGHT  ar spuldzi, iebūvējams griestos, IP 20 , ECO 23W , U = 230 V</t>
  </si>
  <si>
    <t>Apgaismojuma ķermenis pie gultas ar spuldzi+ slēdzis pie sienas DIO FLEX PLATE  LED, IP 20 , GU10 3W , U = 230 V</t>
  </si>
  <si>
    <t>Evakuācijas izejas ķermenis pie griestiem ar spuldzi, IP 44 , 13W , U = 230 V  1 st.</t>
  </si>
  <si>
    <t>Evakuācijas izejas ķermenis pie sienas ar spuldzi, IP 44 , 13W , U = 230 V  1st.</t>
  </si>
  <si>
    <t>Autonomā barošana 2x18W luminisc. Gaismeklim,  U = 230 V  1st.</t>
  </si>
  <si>
    <t>Kabeļrievu frēzēšana, aizdarināšana</t>
  </si>
  <si>
    <t>Demontāžas darbi un norobežojošās konstrucijas</t>
  </si>
  <si>
    <t>Esošo grīdu demontāža</t>
  </si>
  <si>
    <t>LT-1/11/2012</t>
  </si>
  <si>
    <t>LT-2/11/2012</t>
  </si>
  <si>
    <t>LT-3/11/2012</t>
  </si>
  <si>
    <t>LT-4/11/2012</t>
  </si>
  <si>
    <t>LT-5/11/2012</t>
  </si>
  <si>
    <t>1.Demotāžas darbi</t>
  </si>
  <si>
    <t>UW profils 50mm</t>
  </si>
  <si>
    <t>CW profils 50mm</t>
  </si>
  <si>
    <t>Skaņas izolācija 50mm</t>
  </si>
  <si>
    <t>Ģipškartons GKB</t>
  </si>
  <si>
    <t xml:space="preserve">Ģipškartons GKF </t>
  </si>
  <si>
    <t>2.Grīdu izbūve</t>
  </si>
  <si>
    <t>Flīžu grīdas seguma montāža ieskaitot kājlīstes</t>
  </si>
  <si>
    <t>Flīzes</t>
  </si>
  <si>
    <t>Apmetuma griestu gruntēšana, špaktelēšana, slīpēšana</t>
  </si>
  <si>
    <t>Grīdas linoleja seguma montāža ieskaitot kājlīstes</t>
  </si>
  <si>
    <t>Linolejs</t>
  </si>
  <si>
    <t>Ģipškartona starpsienas izbūve ar metāla karkasu un četrām kārtām ģipškartona</t>
  </si>
  <si>
    <t>Kopā              Ls</t>
  </si>
  <si>
    <t>Darba alga       Ls</t>
  </si>
  <si>
    <t>Mehānismi        Ls</t>
  </si>
  <si>
    <t>Kopā                 Ls</t>
  </si>
  <si>
    <t>Laika norm.      c/h</t>
  </si>
  <si>
    <t>Materiāli         Ls</t>
  </si>
  <si>
    <t>Mehānismi       Ls</t>
  </si>
  <si>
    <t>Mehānismi    Ls</t>
  </si>
  <si>
    <t>Darba alga    Ls</t>
  </si>
  <si>
    <t>Mehānismi      Ls</t>
  </si>
  <si>
    <t>Kopā            Ls</t>
  </si>
  <si>
    <t>5-001</t>
  </si>
  <si>
    <t>5-002</t>
  </si>
  <si>
    <t>5-003</t>
  </si>
  <si>
    <t>5-004</t>
  </si>
  <si>
    <t>5-005</t>
  </si>
  <si>
    <t>5-006</t>
  </si>
  <si>
    <t>5-007</t>
  </si>
  <si>
    <t>5-008</t>
  </si>
  <si>
    <t>5-009</t>
  </si>
  <si>
    <t>5-010</t>
  </si>
  <si>
    <t>5-011</t>
  </si>
  <si>
    <t>5-012</t>
  </si>
  <si>
    <t>5-013</t>
  </si>
  <si>
    <t>5-014</t>
  </si>
  <si>
    <t>5-015</t>
  </si>
  <si>
    <t>5-016</t>
  </si>
  <si>
    <t>5-017</t>
  </si>
  <si>
    <t>5-018</t>
  </si>
  <si>
    <t>5-019</t>
  </si>
  <si>
    <t>5-020</t>
  </si>
  <si>
    <t>5-021</t>
  </si>
  <si>
    <t>5-022</t>
  </si>
  <si>
    <t>5-023</t>
  </si>
  <si>
    <t>5-024</t>
  </si>
  <si>
    <t>5-025</t>
  </si>
  <si>
    <t>5-026</t>
  </si>
  <si>
    <t>5-027</t>
  </si>
  <si>
    <t>5-028</t>
  </si>
  <si>
    <t>5-029</t>
  </si>
  <si>
    <t>5-030</t>
  </si>
  <si>
    <t>5-031</t>
  </si>
  <si>
    <t>5-032</t>
  </si>
  <si>
    <t>5-033</t>
  </si>
  <si>
    <t>5-034</t>
  </si>
  <si>
    <t>5-035</t>
  </si>
  <si>
    <t>5-036</t>
  </si>
  <si>
    <t>5-037</t>
  </si>
  <si>
    <t>5-038</t>
  </si>
  <si>
    <t>5-039</t>
  </si>
  <si>
    <t>4-01</t>
  </si>
  <si>
    <t>4-02</t>
  </si>
  <si>
    <t>4-03</t>
  </si>
  <si>
    <t>4-04</t>
  </si>
  <si>
    <t>4-05</t>
  </si>
  <si>
    <t>4-06</t>
  </si>
  <si>
    <t>4-07</t>
  </si>
  <si>
    <t>4-08</t>
  </si>
  <si>
    <t>4-09</t>
  </si>
  <si>
    <t>3-01</t>
  </si>
  <si>
    <t>3-02</t>
  </si>
  <si>
    <t>3-03</t>
  </si>
  <si>
    <t>3-04</t>
  </si>
  <si>
    <t>3-05</t>
  </si>
  <si>
    <t>3-06</t>
  </si>
  <si>
    <t>3-07</t>
  </si>
  <si>
    <t>3-08</t>
  </si>
  <si>
    <t>3-09</t>
  </si>
  <si>
    <t>3-10</t>
  </si>
  <si>
    <t>3-11</t>
  </si>
  <si>
    <t>3-12</t>
  </si>
  <si>
    <t>3-13</t>
  </si>
  <si>
    <t>3-14</t>
  </si>
  <si>
    <t>3-15</t>
  </si>
  <si>
    <t>3-16</t>
  </si>
  <si>
    <t>3-17</t>
  </si>
  <si>
    <t>3-18</t>
  </si>
  <si>
    <t>3-19</t>
  </si>
  <si>
    <t>3-20</t>
  </si>
  <si>
    <t>3-21</t>
  </si>
  <si>
    <t>3-22</t>
  </si>
  <si>
    <t>3-23</t>
  </si>
  <si>
    <t>3-24</t>
  </si>
  <si>
    <t>3-25</t>
  </si>
  <si>
    <t>3-26</t>
  </si>
  <si>
    <t>3-27</t>
  </si>
  <si>
    <t>3-28</t>
  </si>
  <si>
    <t>3-29</t>
  </si>
  <si>
    <t>3-30</t>
  </si>
  <si>
    <t>3-31</t>
  </si>
  <si>
    <t>3-32</t>
  </si>
  <si>
    <t>3-33</t>
  </si>
  <si>
    <t>3-34</t>
  </si>
  <si>
    <t>3-35</t>
  </si>
  <si>
    <t>3-36</t>
  </si>
  <si>
    <t>3-37</t>
  </si>
  <si>
    <t>3-38</t>
  </si>
  <si>
    <t>3-39</t>
  </si>
  <si>
    <t>3-40</t>
  </si>
  <si>
    <t>1-01</t>
  </si>
  <si>
    <t>1-02</t>
  </si>
  <si>
    <t>1-03</t>
  </si>
  <si>
    <t>1-04</t>
  </si>
  <si>
    <t>1-05</t>
  </si>
  <si>
    <t>1-06</t>
  </si>
  <si>
    <t>1-07</t>
  </si>
  <si>
    <t>1-08</t>
  </si>
  <si>
    <t>1-09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</si>
  <si>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</si>
  <si>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</si>
  <si>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</si>
  <si>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</si>
  <si>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</si>
  <si>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</si>
  <si>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</si>
  <si>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</si>
  <si>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</si>
  <si>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</si>
  <si>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</si>
  <si>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3. Sienu izbūve un siltināšana</t>
  </si>
  <si>
    <t>2. Kanalizācijas tīkli</t>
  </si>
  <si>
    <t xml:space="preserve">Ģipškartons GKBI </t>
  </si>
  <si>
    <t>Esošo ūdens vada cauruļu demontāža</t>
  </si>
  <si>
    <t>Būvgružu savākšana un transportēsana uz atbērtni</t>
  </si>
  <si>
    <t>Sienu flīzēšana ieskitot fīžu klājuma noslēdzošas un stūra līstes</t>
  </si>
  <si>
    <t>Mūra sienu gruntēšana špaktelēšana, slīpēšana</t>
  </si>
  <si>
    <t>Esošo starpsienu demontāža</t>
  </si>
  <si>
    <t>El.rozete zemapm ,  I nom = 16 A , U = 230V</t>
  </si>
  <si>
    <t>El.rozete zemapm,  I nom = 16 A , U = 400V</t>
  </si>
  <si>
    <t>2-01</t>
  </si>
  <si>
    <t>2-02</t>
  </si>
  <si>
    <t>2-03</t>
  </si>
  <si>
    <t>2-04</t>
  </si>
  <si>
    <t>2-05</t>
  </si>
  <si>
    <t>2-06</t>
  </si>
  <si>
    <t>2-07</t>
  </si>
  <si>
    <t>2-08</t>
  </si>
  <si>
    <t>2-09</t>
  </si>
  <si>
    <t>2-10</t>
  </si>
  <si>
    <t>2-11</t>
  </si>
  <si>
    <t>2-12</t>
  </si>
  <si>
    <t>2-13</t>
  </si>
  <si>
    <t>2-14</t>
  </si>
  <si>
    <t>2-15</t>
  </si>
  <si>
    <t>2-16</t>
  </si>
  <si>
    <t>2-17</t>
  </si>
  <si>
    <t>2-18</t>
  </si>
  <si>
    <t>2-19</t>
  </si>
  <si>
    <t>2-20</t>
  </si>
  <si>
    <t>2-21</t>
  </si>
  <si>
    <t>2-22</t>
  </si>
  <si>
    <t>2-23</t>
  </si>
  <si>
    <t>2-24</t>
  </si>
  <si>
    <t>2-25</t>
  </si>
  <si>
    <t>2-26</t>
  </si>
  <si>
    <t>2-27</t>
  </si>
  <si>
    <t>2-28</t>
  </si>
  <si>
    <t>2-29</t>
  </si>
  <si>
    <t>2-30</t>
  </si>
  <si>
    <t>2-31</t>
  </si>
  <si>
    <t>2-32</t>
  </si>
  <si>
    <t>2-33</t>
  </si>
  <si>
    <t>2-34</t>
  </si>
  <si>
    <t>2-35</t>
  </si>
  <si>
    <t>2-36</t>
  </si>
  <si>
    <t>2-37</t>
  </si>
  <si>
    <t>Betonētas grīdas ar skaņas izolācijas izbūvi; monolīts betonējums B-15, 70mm, skaņas izolācija PAROC GRS 20, 80mm</t>
  </si>
  <si>
    <t>Esošo durvju bloku demontāža</t>
  </si>
  <si>
    <t>Jaunu durvju ailu izveide, izkaļot sienā 300x900x2100mm atveri, nostiprinot ailu ar pārsedzi un apstrādājot sānu malas</t>
  </si>
  <si>
    <t>Hidroizolācija</t>
  </si>
  <si>
    <t>Durvju ailu apšūšana ar ģipškartonu</t>
  </si>
  <si>
    <t>2-38</t>
  </si>
  <si>
    <t>2-39</t>
  </si>
  <si>
    <t>1-21</t>
  </si>
  <si>
    <t>1-22</t>
  </si>
  <si>
    <t>Mūra sienu izlīdzināšana</t>
  </si>
  <si>
    <t>Kaļķa-cementa apmetuma masa</t>
  </si>
  <si>
    <t>Skolas internāta telpu vienkāršota renovācija</t>
  </si>
  <si>
    <t>Krāsotas koka durvis, krāsas ugunsreakcijas klase B-s1, d0 900x2100</t>
  </si>
  <si>
    <t>Krāsotas koka durvis, krāsas ugunsreakcijas klase B-s1, d0  800x2100</t>
  </si>
  <si>
    <r>
      <t xml:space="preserve">Sienu krāsošana, divas kārtas. </t>
    </r>
    <r>
      <rPr>
        <i/>
        <sz val="10"/>
        <rFont val="Arial"/>
        <family val="2"/>
      </rPr>
      <t>Ūdensemulsijas krāsa ar ugunsreakcijas klasi B-s1, d0.</t>
    </r>
  </si>
  <si>
    <r>
      <t xml:space="preserve">Griestu krāsošana, divas kārtas (darbs + materiāls) </t>
    </r>
    <r>
      <rPr>
        <i/>
        <sz val="10"/>
        <rFont val="Arial"/>
        <family val="2"/>
      </rPr>
      <t>Ūdensemulsijas krāsa ar ugunsreakcijas klasi B-s1, d0.</t>
    </r>
  </si>
  <si>
    <t>Tāme sastādīta 2012. gada tirgus cenās</t>
  </si>
  <si>
    <t>Iepirkums "A.Eglīša Ļaudonas vidusskolas internāta telpu vienkāršotā renovācija", identifikācijas numurs MNP2012/62</t>
  </si>
  <si>
    <t xml:space="preserve">Tāme sastādīta: </t>
  </si>
  <si>
    <t>Objekta izmaksas kopā Ls</t>
  </si>
  <si>
    <t>Pavisam būvdarbu izmaksas</t>
  </si>
  <si>
    <t>Sertifikāta Nr.</t>
  </si>
  <si>
    <t xml:space="preserve">Sertifikāta Nr. </t>
  </si>
  <si>
    <t>Skolas internāta telpu vienkāršotā renovācija</t>
  </si>
  <si>
    <r>
      <t xml:space="preserve">Darba devēja sociālais nodoklis </t>
    </r>
    <r>
      <rPr>
        <sz val="10"/>
        <color indexed="10"/>
        <rFont val="Arial"/>
        <family val="2"/>
      </rPr>
      <t>(Precizēts ar 12.12.2012.sarakstes vēstuli Nr.2)</t>
    </r>
  </si>
  <si>
    <r>
      <t xml:space="preserve">Ugunsdrošas durvis (EI-30) 900x2101 </t>
    </r>
    <r>
      <rPr>
        <i/>
        <sz val="10"/>
        <color indexed="10"/>
        <rFont val="Arial"/>
        <family val="2"/>
      </rPr>
      <t>(Precizēts ar 12.12.2012.sarakstes vēstuli Nr.2)</t>
    </r>
  </si>
  <si>
    <t>Pozīcija svītrota ar 12.12.2012.sarakstes vēstuli Nr.3</t>
  </si>
  <si>
    <r>
      <t xml:space="preserve">Iekārto griestu sistēmas uzstādīšana </t>
    </r>
    <r>
      <rPr>
        <b/>
        <sz val="10"/>
        <color indexed="10"/>
        <rFont val="Arial"/>
        <family val="2"/>
      </rPr>
      <t>(Precizēts ar 12.12.2012.sarakstes vēstuli Nr.2)</t>
    </r>
  </si>
  <si>
    <r>
      <t xml:space="preserve">Iekārtie griesti, T profils ar minerālšķiedras plāksnēm, moduļa izmērs 600*600 </t>
    </r>
    <r>
      <rPr>
        <i/>
        <sz val="10"/>
        <color indexed="10"/>
        <rFont val="Arial"/>
        <family val="2"/>
      </rPr>
      <t>(Precizēts ar 12.12.2012.sarakstes vēstuli Nr.4)</t>
    </r>
  </si>
  <si>
    <r>
      <t xml:space="preserve">Palīgmateriāli </t>
    </r>
    <r>
      <rPr>
        <i/>
        <sz val="10"/>
        <color indexed="10"/>
        <rFont val="Arial"/>
        <family val="2"/>
      </rPr>
      <t>(Precizēts ar 12.12.2012.sarakstes vēstuli Nr.4)</t>
    </r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</si>
</sst>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_(* #,##0.00_);_(* \(#,##0.00\);_(* &quot;-&quot;??_);_(@_)"/>
    <numFmt numFmtId="166" formatCode="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i/>
      <sz val="12"/>
      <name val="Arial"/>
      <family val="2"/>
    </font>
    <font>
      <b/>
      <u val="single"/>
      <sz val="14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0"/>
      <name val="LT Arial"/>
      <family val="0"/>
    </font>
    <font>
      <b/>
      <sz val="9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7" borderId="1" applyNumberFormat="0" applyAlignment="0" applyProtection="0"/>
    <xf numFmtId="0" fontId="47" fillId="26" borderId="2" applyNumberForma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4" fillId="0" borderId="6" applyNumberFormat="0" applyFill="0" applyAlignment="0" applyProtection="0"/>
    <xf numFmtId="0" fontId="55" fillId="32" borderId="0" applyNumberFormat="0" applyBorder="0" applyAlignment="0" applyProtection="0"/>
    <xf numFmtId="0" fontId="1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1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65" fontId="5" fillId="0" borderId="16" xfId="40" applyNumberFormat="1" applyFont="1" applyFill="1" applyBorder="1" applyAlignment="1">
      <alignment horizontal="center" vertical="center" wrapText="1"/>
    </xf>
    <xf numFmtId="165" fontId="5" fillId="0" borderId="17" xfId="4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165" fontId="5" fillId="0" borderId="17" xfId="40" applyNumberFormat="1" applyFont="1" applyFill="1" applyBorder="1" applyAlignment="1">
      <alignment horizontal="center" vertical="center"/>
    </xf>
    <xf numFmtId="165" fontId="2" fillId="0" borderId="17" xfId="4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2" fontId="1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 horizontal="center"/>
    </xf>
    <xf numFmtId="165" fontId="12" fillId="0" borderId="17" xfId="40" applyNumberFormat="1" applyFont="1" applyFill="1" applyBorder="1" applyAlignment="1">
      <alignment horizontal="center" vertical="center"/>
    </xf>
    <xf numFmtId="165" fontId="12" fillId="0" borderId="17" xfId="4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/>
    </xf>
    <xf numFmtId="0" fontId="12" fillId="0" borderId="17" xfId="48" applyFont="1" applyFill="1" applyBorder="1" applyAlignment="1">
      <alignment horizontal="right" vertical="center" wrapText="1"/>
      <protection/>
    </xf>
    <xf numFmtId="0" fontId="12" fillId="0" borderId="17" xfId="48" applyFont="1" applyFill="1" applyBorder="1" applyAlignment="1">
      <alignment horizontal="center" vertical="center" wrapText="1"/>
      <protection/>
    </xf>
    <xf numFmtId="0" fontId="5" fillId="0" borderId="17" xfId="48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right" vertical="center" wrapText="1"/>
    </xf>
    <xf numFmtId="4" fontId="2" fillId="0" borderId="16" xfId="0" applyNumberFormat="1" applyFont="1" applyFill="1" applyBorder="1" applyAlignment="1">
      <alignment horizontal="right" vertical="center"/>
    </xf>
    <xf numFmtId="2" fontId="5" fillId="0" borderId="16" xfId="0" applyNumberFormat="1" applyFont="1" applyFill="1" applyBorder="1" applyAlignment="1">
      <alignment vertical="center"/>
    </xf>
    <xf numFmtId="165" fontId="12" fillId="0" borderId="11" xfId="4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2" fontId="12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0" xfId="0" applyFont="1" applyAlignment="1">
      <alignment horizontal="right" vertical="top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 wrapText="1"/>
    </xf>
    <xf numFmtId="2" fontId="2" fillId="0" borderId="17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2" fontId="5" fillId="0" borderId="16" xfId="0" applyNumberFormat="1" applyFont="1" applyBorder="1" applyAlignment="1">
      <alignment vertical="center"/>
    </xf>
    <xf numFmtId="166" fontId="5" fillId="0" borderId="17" xfId="0" applyNumberFormat="1" applyFont="1" applyBorder="1" applyAlignment="1">
      <alignment horizontal="left" vertical="center"/>
    </xf>
    <xf numFmtId="2" fontId="5" fillId="0" borderId="17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horizontal="left" vertical="center"/>
    </xf>
    <xf numFmtId="10" fontId="2" fillId="0" borderId="11" xfId="0" applyNumberFormat="1" applyFont="1" applyBorder="1" applyAlignment="1">
      <alignment horizontal="left" vertical="center"/>
    </xf>
    <xf numFmtId="2" fontId="2" fillId="0" borderId="11" xfId="0" applyNumberFormat="1" applyFont="1" applyBorder="1" applyAlignment="1">
      <alignment vertical="center"/>
    </xf>
    <xf numFmtId="4" fontId="5" fillId="0" borderId="23" xfId="0" applyNumberFormat="1" applyFont="1" applyBorder="1" applyAlignment="1">
      <alignment vertical="center"/>
    </xf>
    <xf numFmtId="9" fontId="2" fillId="0" borderId="17" xfId="0" applyNumberFormat="1" applyFont="1" applyBorder="1" applyAlignment="1">
      <alignment/>
    </xf>
    <xf numFmtId="2" fontId="5" fillId="0" borderId="1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7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3" fontId="12" fillId="0" borderId="17" xfId="0" applyNumberFormat="1" applyFont="1" applyFill="1" applyBorder="1" applyAlignment="1">
      <alignment vertical="center" wrapText="1"/>
    </xf>
    <xf numFmtId="165" fontId="12" fillId="0" borderId="17" xfId="0" applyNumberFormat="1" applyFont="1" applyFill="1" applyBorder="1" applyAlignment="1">
      <alignment vertical="center" wrapText="1"/>
    </xf>
    <xf numFmtId="164" fontId="12" fillId="0" borderId="17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vertical="center" wrapText="1"/>
    </xf>
    <xf numFmtId="49" fontId="5" fillId="0" borderId="17" xfId="48" applyNumberFormat="1" applyFont="1" applyBorder="1" applyAlignment="1">
      <alignment horizontal="left" wrapText="1"/>
      <protection/>
    </xf>
    <xf numFmtId="0" fontId="17" fillId="0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righ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horizontal="center" vertical="center" wrapText="1"/>
    </xf>
    <xf numFmtId="1" fontId="12" fillId="0" borderId="17" xfId="48" applyNumberFormat="1" applyFont="1" applyFill="1" applyBorder="1" applyAlignment="1">
      <alignment horizontal="center" vertical="center" wrapText="1"/>
      <protection/>
    </xf>
    <xf numFmtId="0" fontId="18" fillId="0" borderId="17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/>
    </xf>
    <xf numFmtId="0" fontId="5" fillId="0" borderId="17" xfId="48" applyFont="1" applyFill="1" applyBorder="1" applyAlignment="1">
      <alignment vertical="center" wrapText="1"/>
      <protection/>
    </xf>
    <xf numFmtId="2" fontId="5" fillId="0" borderId="17" xfId="4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165" fontId="2" fillId="0" borderId="17" xfId="4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right" vertical="center"/>
    </xf>
    <xf numFmtId="164" fontId="12" fillId="0" borderId="17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/>
    </xf>
    <xf numFmtId="0" fontId="21" fillId="0" borderId="17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21" fillId="0" borderId="17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0" fontId="2" fillId="0" borderId="17" xfId="0" applyFont="1" applyFill="1" applyBorder="1" applyAlignment="1">
      <alignment horizontal="left" wrapText="1"/>
    </xf>
    <xf numFmtId="9" fontId="2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center" vertical="center" wrapText="1"/>
    </xf>
    <xf numFmtId="165" fontId="12" fillId="0" borderId="16" xfId="40" applyNumberFormat="1" applyFont="1" applyFill="1" applyBorder="1" applyAlignment="1">
      <alignment horizontal="center" vertical="center"/>
    </xf>
    <xf numFmtId="43" fontId="12" fillId="0" borderId="16" xfId="0" applyNumberFormat="1" applyFont="1" applyFill="1" applyBorder="1" applyAlignment="1">
      <alignment vertical="center" wrapText="1"/>
    </xf>
    <xf numFmtId="165" fontId="12" fillId="0" borderId="16" xfId="40" applyNumberFormat="1" applyFont="1" applyFill="1" applyBorder="1" applyAlignment="1">
      <alignment vertical="center" wrapText="1"/>
    </xf>
    <xf numFmtId="0" fontId="2" fillId="0" borderId="19" xfId="0" applyFont="1" applyBorder="1" applyAlignment="1">
      <alignment horizontal="right"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0" xfId="0" applyFont="1" applyFill="1" applyAlignment="1">
      <alignment/>
    </xf>
    <xf numFmtId="49" fontId="2" fillId="0" borderId="17" xfId="0" applyNumberFormat="1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shrinkToFit="1"/>
    </xf>
    <xf numFmtId="0" fontId="5" fillId="0" borderId="25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17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33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3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59" fillId="0" borderId="17" xfId="0" applyFont="1" applyFill="1" applyBorder="1" applyAlignment="1">
      <alignment horizontal="right" vertical="center" wrapText="1"/>
    </xf>
  </cellXfs>
  <cellStyles count="49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rmal 2" xfId="48"/>
    <cellStyle name="Nosaukums" xfId="49"/>
    <cellStyle name="Pārbaudes šūna" xfId="50"/>
    <cellStyle name="Paskaidrojošs teksts" xfId="51"/>
    <cellStyle name="Piezīme" xfId="52"/>
    <cellStyle name="Percent" xfId="53"/>
    <cellStyle name="Saistītā šūna" xfId="54"/>
    <cellStyle name="Slikts" xfId="55"/>
    <cellStyle name="Style 1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zoomScaleSheetLayoutView="100" zoomScalePageLayoutView="0" workbookViewId="0" topLeftCell="A13">
      <selection activeCell="D26" sqref="D26"/>
    </sheetView>
  </sheetViews>
  <sheetFormatPr defaultColWidth="9.140625" defaultRowHeight="15"/>
  <cols>
    <col min="1" max="1" width="7.7109375" style="34" customWidth="1"/>
    <col min="2" max="2" width="12.7109375" style="34" customWidth="1"/>
    <col min="3" max="3" width="31.421875" style="34" customWidth="1"/>
    <col min="4" max="4" width="13.421875" style="34" customWidth="1"/>
    <col min="5" max="5" width="15.421875" style="34" customWidth="1"/>
    <col min="6" max="16384" width="9.140625" style="34" customWidth="1"/>
  </cols>
  <sheetData>
    <row r="1" spans="1:5" ht="12.75">
      <c r="A1" s="35"/>
      <c r="B1" s="35"/>
      <c r="D1" s="35"/>
      <c r="E1" s="35"/>
    </row>
    <row r="2" spans="1:5" ht="12.75">
      <c r="A2" s="35"/>
      <c r="B2" s="35"/>
      <c r="C2" s="83"/>
      <c r="D2" s="83"/>
      <c r="E2" s="83"/>
    </row>
    <row r="3" spans="1:5" ht="12.75">
      <c r="A3" s="35"/>
      <c r="B3" s="35"/>
      <c r="C3" s="84"/>
      <c r="D3" s="84"/>
      <c r="E3" s="84"/>
    </row>
    <row r="4" spans="1:5" ht="12.75">
      <c r="A4" s="35"/>
      <c r="B4" s="35"/>
      <c r="C4" s="67"/>
      <c r="D4" s="67"/>
      <c r="E4" s="77"/>
    </row>
    <row r="5" spans="1:5" ht="15">
      <c r="A5" s="35"/>
      <c r="B5" s="35"/>
      <c r="C5" s="78"/>
      <c r="D5" s="78"/>
      <c r="E5" s="78"/>
    </row>
    <row r="6" spans="1:5" ht="12.75">
      <c r="A6" s="35"/>
      <c r="B6" s="35"/>
      <c r="C6" s="85"/>
      <c r="D6" s="85"/>
      <c r="E6" s="85"/>
    </row>
    <row r="7" spans="1:5" ht="12.75">
      <c r="A7" s="35"/>
      <c r="B7" s="35"/>
      <c r="C7" s="5"/>
      <c r="D7" s="5"/>
      <c r="E7" s="5"/>
    </row>
    <row r="8" spans="1:5" ht="18.75">
      <c r="A8" s="176" t="s">
        <v>63</v>
      </c>
      <c r="B8" s="176"/>
      <c r="C8" s="176"/>
      <c r="D8" s="176"/>
      <c r="E8" s="176"/>
    </row>
    <row r="9" spans="1:5" ht="18.75">
      <c r="A9" s="68"/>
      <c r="B9" s="68"/>
      <c r="C9" s="68"/>
      <c r="D9" s="68"/>
      <c r="E9" s="68"/>
    </row>
    <row r="10" spans="1:15" ht="12.75">
      <c r="A10" s="177" t="s">
        <v>64</v>
      </c>
      <c r="B10" s="177"/>
      <c r="C10" s="162" t="s">
        <v>402</v>
      </c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</row>
    <row r="11" spans="1:15" ht="12.75">
      <c r="A11" s="177" t="s">
        <v>65</v>
      </c>
      <c r="B11" s="177"/>
      <c r="C11" s="162" t="str">
        <f>Kopsavilkums!C7</f>
        <v>Avotu iela 3, Ļaudona, Madonas novads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</row>
    <row r="12" spans="1:15" ht="12.75">
      <c r="A12" s="177" t="s">
        <v>2</v>
      </c>
      <c r="B12" s="177"/>
      <c r="C12" s="162" t="str">
        <f>Kopsavilkums!C8</f>
        <v>Madonas novada Ļaudonas pagasta pārvalde</v>
      </c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</row>
    <row r="13" spans="1:16" s="2" customFormat="1" ht="28.5" customHeight="1">
      <c r="A13" s="174" t="s">
        <v>408</v>
      </c>
      <c r="B13" s="175"/>
      <c r="C13" s="175"/>
      <c r="D13" s="175"/>
      <c r="E13" s="175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</row>
    <row r="14" spans="3:5" ht="15">
      <c r="C14" s="78"/>
      <c r="D14" s="78"/>
      <c r="E14" s="78"/>
    </row>
    <row r="15" spans="3:5" ht="15">
      <c r="C15" s="78" t="str">
        <f>Kopsavilkums!D13</f>
        <v>Tāme sastādīta: </v>
      </c>
      <c r="D15" s="78"/>
      <c r="E15" s="78"/>
    </row>
    <row r="16" spans="3:5" ht="15">
      <c r="C16" s="78"/>
      <c r="D16" s="78"/>
      <c r="E16" s="78"/>
    </row>
    <row r="17" spans="1:5" ht="13.5" thickBot="1">
      <c r="A17" s="71"/>
      <c r="B17" s="72"/>
      <c r="C17" s="73"/>
      <c r="D17" s="73"/>
      <c r="E17" s="66"/>
    </row>
    <row r="18" spans="1:5" ht="38.25" customHeight="1" thickBot="1">
      <c r="A18" s="86" t="s">
        <v>37</v>
      </c>
      <c r="B18" s="179" t="s">
        <v>0</v>
      </c>
      <c r="C18" s="180"/>
      <c r="D18" s="180"/>
      <c r="E18" s="82" t="s">
        <v>410</v>
      </c>
    </row>
    <row r="19" spans="1:5" ht="12.75">
      <c r="A19" s="75">
        <v>1</v>
      </c>
      <c r="B19" s="178" t="str">
        <f>C10</f>
        <v>Skolas internāta telpu vienkāršota renovācija</v>
      </c>
      <c r="C19" s="178"/>
      <c r="D19" s="178"/>
      <c r="E19" s="102">
        <f>Kopsavilkums!G10</f>
        <v>0</v>
      </c>
    </row>
    <row r="20" spans="1:5" ht="12.75">
      <c r="A20" s="173" t="s">
        <v>81</v>
      </c>
      <c r="B20" s="173"/>
      <c r="C20" s="173"/>
      <c r="D20" s="101">
        <v>0.21</v>
      </c>
      <c r="E20" s="64"/>
    </row>
    <row r="21" spans="1:8" ht="12.75">
      <c r="A21" s="170" t="s">
        <v>411</v>
      </c>
      <c r="B21" s="171"/>
      <c r="C21" s="171"/>
      <c r="D21" s="172"/>
      <c r="E21" s="63"/>
      <c r="F21" s="103"/>
      <c r="G21" s="103"/>
      <c r="H21" s="103"/>
    </row>
    <row r="22" spans="1:8" ht="12.75">
      <c r="A22" s="36"/>
      <c r="B22" s="36"/>
      <c r="C22" s="36"/>
      <c r="D22" s="36"/>
      <c r="E22" s="36"/>
      <c r="F22" s="36"/>
      <c r="G22" s="36"/>
      <c r="H22" s="36"/>
    </row>
    <row r="23" spans="1:5" ht="12.75">
      <c r="A23" s="36"/>
      <c r="B23" s="36"/>
      <c r="C23" s="36"/>
      <c r="D23" s="36"/>
      <c r="E23" s="37"/>
    </row>
    <row r="27" spans="2:6" ht="15">
      <c r="B27" s="105" t="s">
        <v>67</v>
      </c>
      <c r="C27" s="80"/>
      <c r="D27" s="155"/>
      <c r="F27"/>
    </row>
    <row r="28" spans="2:4" ht="15">
      <c r="B28" s="78"/>
      <c r="D28" s="81"/>
    </row>
    <row r="29" spans="2:4" ht="12.75">
      <c r="B29" s="105" t="s">
        <v>66</v>
      </c>
      <c r="C29" s="80"/>
      <c r="D29" s="155"/>
    </row>
    <row r="30" spans="3:4" ht="15">
      <c r="C30" s="168" t="s">
        <v>412</v>
      </c>
      <c r="D30"/>
    </row>
    <row r="35" ht="13.5" customHeight="1"/>
  </sheetData>
  <sheetProtection/>
  <mergeCells count="9">
    <mergeCell ref="A21:D21"/>
    <mergeCell ref="A20:C20"/>
    <mergeCell ref="A13:E13"/>
    <mergeCell ref="A8:E8"/>
    <mergeCell ref="A10:B10"/>
    <mergeCell ref="A11:B11"/>
    <mergeCell ref="A12:B12"/>
    <mergeCell ref="B19:D19"/>
    <mergeCell ref="B18:D18"/>
  </mergeCells>
  <printOptions horizontalCentered="1"/>
  <pageMargins left="0.9055118110236221" right="0.31496062992125984" top="0.9448818897637796" bottom="0.7480314960629921" header="0.31496062992125984" footer="0.31496062992125984"/>
  <pageSetup horizontalDpi="600" verticalDpi="600" orientation="portrait" paperSize="9" r:id="rId1"/>
  <headerFooter>
    <oddFooter>&amp;C&amp;P lapa no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P38"/>
  <sheetViews>
    <sheetView zoomScaleSheetLayoutView="100" zoomScalePageLayoutView="0" workbookViewId="0" topLeftCell="A1">
      <selection activeCell="A28" sqref="A28:B28"/>
    </sheetView>
  </sheetViews>
  <sheetFormatPr defaultColWidth="9.140625" defaultRowHeight="15"/>
  <cols>
    <col min="1" max="1" width="5.421875" style="35" customWidth="1"/>
    <col min="2" max="2" width="14.00390625" style="35" customWidth="1"/>
    <col min="3" max="3" width="28.00390625" style="35" customWidth="1"/>
    <col min="4" max="4" width="9.8515625" style="35" customWidth="1"/>
    <col min="5" max="5" width="8.140625" style="35" customWidth="1"/>
    <col min="6" max="6" width="9.421875" style="35" customWidth="1"/>
    <col min="7" max="7" width="10.28125" style="35" customWidth="1"/>
    <col min="8" max="8" width="11.7109375" style="35" customWidth="1"/>
    <col min="9" max="16384" width="9.140625" style="34" customWidth="1"/>
  </cols>
  <sheetData>
    <row r="3" spans="1:8" ht="15" customHeight="1">
      <c r="A3" s="194" t="s">
        <v>68</v>
      </c>
      <c r="B3" s="194"/>
      <c r="C3" s="194"/>
      <c r="D3" s="194"/>
      <c r="E3" s="194"/>
      <c r="F3" s="194"/>
      <c r="G3" s="194"/>
      <c r="H3" s="194"/>
    </row>
    <row r="4" spans="2:8" ht="12.75">
      <c r="B4" s="34"/>
      <c r="C4" s="34"/>
      <c r="D4" s="34"/>
      <c r="E4" s="34"/>
      <c r="F4" s="34"/>
      <c r="G4" s="34"/>
      <c r="H4" s="34"/>
    </row>
    <row r="6" spans="1:4" ht="12.75">
      <c r="A6" s="193" t="s">
        <v>64</v>
      </c>
      <c r="B6" s="193"/>
      <c r="C6" s="2" t="s">
        <v>414</v>
      </c>
      <c r="D6" s="69"/>
    </row>
    <row r="7" spans="1:4" ht="12.75">
      <c r="A7" s="193" t="s">
        <v>82</v>
      </c>
      <c r="B7" s="193"/>
      <c r="C7" s="2" t="s">
        <v>83</v>
      </c>
      <c r="D7" s="69"/>
    </row>
    <row r="8" spans="1:4" ht="12.75">
      <c r="A8" s="193" t="s">
        <v>2</v>
      </c>
      <c r="B8" s="193"/>
      <c r="C8" s="2" t="s">
        <v>84</v>
      </c>
      <c r="D8" s="2"/>
    </row>
    <row r="9" spans="1:16" s="2" customFormat="1" ht="32.25" customHeight="1">
      <c r="A9" s="174" t="s">
        <v>408</v>
      </c>
      <c r="B9" s="175"/>
      <c r="C9" s="175"/>
      <c r="D9" s="175"/>
      <c r="E9" s="175"/>
      <c r="F9" s="175"/>
      <c r="G9" s="175"/>
      <c r="H9" s="175"/>
      <c r="I9" s="169"/>
      <c r="J9" s="169"/>
      <c r="K9" s="169"/>
      <c r="L9" s="169"/>
      <c r="M9" s="169"/>
      <c r="N9" s="169"/>
      <c r="O9" s="169"/>
      <c r="P9" s="169"/>
    </row>
    <row r="10" spans="4:7" ht="12.75">
      <c r="D10" s="195" t="s">
        <v>69</v>
      </c>
      <c r="E10" s="195"/>
      <c r="F10" s="195"/>
      <c r="G10" s="87">
        <f>D29</f>
        <v>0</v>
      </c>
    </row>
    <row r="11" spans="4:7" ht="12.75">
      <c r="D11" s="195" t="s">
        <v>70</v>
      </c>
      <c r="E11" s="195"/>
      <c r="F11" s="195"/>
      <c r="G11" s="88">
        <f>SUM(H19:H23)</f>
        <v>0</v>
      </c>
    </row>
    <row r="13" spans="4:7" ht="12.75">
      <c r="D13" s="184" t="s">
        <v>409</v>
      </c>
      <c r="E13" s="184"/>
      <c r="F13" s="184"/>
      <c r="G13" s="184"/>
    </row>
    <row r="15" spans="1:8" ht="12.75">
      <c r="A15" s="191" t="s">
        <v>71</v>
      </c>
      <c r="B15" s="191" t="s">
        <v>72</v>
      </c>
      <c r="C15" s="191" t="s">
        <v>73</v>
      </c>
      <c r="D15" s="191" t="s">
        <v>74</v>
      </c>
      <c r="E15" s="191" t="s">
        <v>75</v>
      </c>
      <c r="F15" s="191"/>
      <c r="G15" s="191"/>
      <c r="H15" s="191" t="s">
        <v>18</v>
      </c>
    </row>
    <row r="16" spans="1:8" ht="12.75">
      <c r="A16" s="191"/>
      <c r="B16" s="191"/>
      <c r="C16" s="191"/>
      <c r="D16" s="191"/>
      <c r="E16" s="191" t="s">
        <v>76</v>
      </c>
      <c r="F16" s="191" t="s">
        <v>77</v>
      </c>
      <c r="G16" s="191" t="s">
        <v>78</v>
      </c>
      <c r="H16" s="191"/>
    </row>
    <row r="17" spans="1:8" ht="12.75">
      <c r="A17" s="191"/>
      <c r="B17" s="191"/>
      <c r="C17" s="191"/>
      <c r="D17" s="191"/>
      <c r="E17" s="191"/>
      <c r="F17" s="191"/>
      <c r="G17" s="191"/>
      <c r="H17" s="191"/>
    </row>
    <row r="18" spans="1:8" ht="13.5" thickBot="1">
      <c r="A18" s="192"/>
      <c r="B18" s="192"/>
      <c r="C18" s="192"/>
      <c r="D18" s="192"/>
      <c r="E18" s="192"/>
      <c r="F18" s="192"/>
      <c r="G18" s="192"/>
      <c r="H18" s="192"/>
    </row>
    <row r="19" spans="1:8" ht="26.25" thickTop="1">
      <c r="A19" s="76">
        <v>1</v>
      </c>
      <c r="B19" s="74" t="str">
        <f>'LT1 Demontāža, konstrucijas'!A1</f>
        <v>LT-1/11/2012</v>
      </c>
      <c r="C19" s="89" t="str">
        <f>'LT1 Demontāža, konstrucijas'!A2</f>
        <v>Demontāžas darbi un norobežojošās konstrucijas</v>
      </c>
      <c r="D19" s="90">
        <f>'LT1 Demontāža, konstrucijas'!K9</f>
        <v>0</v>
      </c>
      <c r="E19" s="90">
        <f>'LT1 Demontāža, konstrucijas'!M43</f>
        <v>0</v>
      </c>
      <c r="F19" s="90">
        <f>'LT1 Demontāža, konstrucijas'!N43</f>
        <v>0</v>
      </c>
      <c r="G19" s="90">
        <f>'LT1 Demontāža, konstrucijas'!O43</f>
        <v>0</v>
      </c>
      <c r="H19" s="90">
        <f>'LT1 Demontāža, konstrucijas'!L41</f>
        <v>0</v>
      </c>
    </row>
    <row r="20" spans="1:8" ht="12.75">
      <c r="A20" s="76">
        <v>2</v>
      </c>
      <c r="B20" s="91" t="str">
        <f>'LT2 Apdare'!A1</f>
        <v>LT-2/11/2012</v>
      </c>
      <c r="C20" s="91" t="str">
        <f>'LT2 Apdare'!A2</f>
        <v>Apdares darbi</v>
      </c>
      <c r="D20" s="90">
        <f>'LT2 Apdare'!K9</f>
        <v>0</v>
      </c>
      <c r="E20" s="90">
        <f>'LT2 Apdare'!M63</f>
        <v>0</v>
      </c>
      <c r="F20" s="90">
        <f>'LT2 Apdare'!N63</f>
        <v>0</v>
      </c>
      <c r="G20" s="90">
        <f>'LT2 Apdare'!O63</f>
        <v>0</v>
      </c>
      <c r="H20" s="90">
        <f>'LT2 Apdare'!L61</f>
        <v>0</v>
      </c>
    </row>
    <row r="21" spans="1:8" ht="12.75">
      <c r="A21" s="76">
        <v>3</v>
      </c>
      <c r="B21" s="91" t="str">
        <f>'LT3 Ūdensvads Kanalizācija'!A1</f>
        <v>LT-3/11/2012</v>
      </c>
      <c r="C21" s="92" t="str">
        <f>'LT3 Ūdensvads Kanalizācija'!A2</f>
        <v>Ūdensvada un kanalizācijas tīkli</v>
      </c>
      <c r="D21" s="93">
        <f>'LT3 Ūdensvads Kanalizācija'!K9</f>
        <v>0</v>
      </c>
      <c r="E21" s="93">
        <f>'LT3 Ūdensvads Kanalizācija'!M59</f>
        <v>0</v>
      </c>
      <c r="F21" s="93">
        <f>'LT3 Ūdensvads Kanalizācija'!N59</f>
        <v>0</v>
      </c>
      <c r="G21" s="93">
        <f>'LT3 Ūdensvads Kanalizācija'!O59</f>
        <v>0</v>
      </c>
      <c r="H21" s="93">
        <f>'LT3 Ūdensvads Kanalizācija'!L57</f>
        <v>0</v>
      </c>
    </row>
    <row r="22" spans="1:8" ht="12.75">
      <c r="A22" s="76">
        <v>4</v>
      </c>
      <c r="B22" s="92" t="str">
        <f>'LT4 Ventilācija'!A1</f>
        <v>LT-4/11/2012</v>
      </c>
      <c r="C22" s="92" t="str">
        <f>'LT4 Ventilācija'!A2</f>
        <v>Vēdināšana</v>
      </c>
      <c r="D22" s="93">
        <f>'LT4 Ventilācija'!K9</f>
        <v>0</v>
      </c>
      <c r="E22" s="93">
        <f>'LT4 Ventilācija'!M34</f>
        <v>0</v>
      </c>
      <c r="F22" s="93">
        <f>'LT4 Ventilācija'!N34</f>
        <v>0</v>
      </c>
      <c r="G22" s="93">
        <f>'LT4 Ventilācija'!O34</f>
        <v>0</v>
      </c>
      <c r="H22" s="93">
        <f>'LT4 Ventilācija'!L32</f>
        <v>0</v>
      </c>
    </row>
    <row r="23" spans="1:8" ht="13.5" thickBot="1">
      <c r="A23" s="76">
        <v>5</v>
      </c>
      <c r="B23" s="92" t="str">
        <f>'LT5 Elektroapgāde'!A1</f>
        <v>LT-5/11/2012</v>
      </c>
      <c r="C23" s="92" t="str">
        <f>'LT5 Elektroapgāde'!A2</f>
        <v>Iekšējā elektroapgāde</v>
      </c>
      <c r="D23" s="90">
        <f>'LT5 Elektroapgāde'!K9</f>
        <v>0</v>
      </c>
      <c r="E23" s="90">
        <f>'LT5 Elektroapgāde'!M56</f>
        <v>0</v>
      </c>
      <c r="F23" s="90">
        <f>'LT5 Elektroapgāde'!N56</f>
        <v>0</v>
      </c>
      <c r="G23" s="90">
        <f>'LT5 Elektroapgāde'!O56</f>
        <v>0</v>
      </c>
      <c r="H23" s="90">
        <f>'LT5 Elektroapgāde'!L54</f>
        <v>0</v>
      </c>
    </row>
    <row r="24" spans="1:4" ht="15.75" customHeight="1" thickTop="1">
      <c r="A24" s="187" t="s">
        <v>25</v>
      </c>
      <c r="B24" s="188"/>
      <c r="C24" s="189"/>
      <c r="D24" s="94">
        <f>SUM(D19:D23)</f>
        <v>0</v>
      </c>
    </row>
    <row r="25" spans="1:4" ht="12.75">
      <c r="A25" s="190" t="s">
        <v>44</v>
      </c>
      <c r="B25" s="191"/>
      <c r="C25" s="95"/>
      <c r="D25" s="96">
        <f>ROUND(D24*C25,2)</f>
        <v>0</v>
      </c>
    </row>
    <row r="26" spans="1:4" ht="25.5" customHeight="1">
      <c r="A26" s="185" t="s">
        <v>79</v>
      </c>
      <c r="B26" s="186"/>
      <c r="C26" s="97"/>
      <c r="D26" s="74">
        <f>ROUND(D25*C26,2)</f>
        <v>0</v>
      </c>
    </row>
    <row r="27" spans="1:4" ht="12.75">
      <c r="A27" s="190" t="s">
        <v>43</v>
      </c>
      <c r="B27" s="191"/>
      <c r="C27" s="95"/>
      <c r="D27" s="96">
        <f>ROUND((D24+D25)*C27,2)</f>
        <v>0</v>
      </c>
    </row>
    <row r="28" spans="1:4" ht="65.25" customHeight="1">
      <c r="A28" s="185" t="s">
        <v>415</v>
      </c>
      <c r="B28" s="186"/>
      <c r="C28" s="98"/>
      <c r="D28" s="99"/>
    </row>
    <row r="29" spans="1:4" ht="12.75" customHeight="1">
      <c r="A29" s="181" t="s">
        <v>80</v>
      </c>
      <c r="B29" s="182"/>
      <c r="C29" s="183"/>
      <c r="D29" s="100">
        <f>D24+D25+D27</f>
        <v>0</v>
      </c>
    </row>
    <row r="30" spans="9:13" ht="12.75">
      <c r="I30" s="72"/>
      <c r="J30" s="72"/>
      <c r="K30" s="72"/>
      <c r="L30" s="72"/>
      <c r="M30" s="72"/>
    </row>
    <row r="31" spans="1:13" ht="15">
      <c r="A31" s="104"/>
      <c r="I31" s="72"/>
      <c r="J31" s="72"/>
      <c r="K31" s="72"/>
      <c r="L31" s="72"/>
      <c r="M31" s="72"/>
    </row>
    <row r="32" spans="1:6" ht="15">
      <c r="A32" s="78"/>
      <c r="B32" s="34"/>
      <c r="C32" s="34"/>
      <c r="D32" s="34"/>
      <c r="E32" s="34"/>
      <c r="F32" s="34"/>
    </row>
    <row r="33" spans="1:6" ht="15">
      <c r="A33" s="104"/>
      <c r="B33" s="34"/>
      <c r="C33" s="34"/>
      <c r="D33" s="34"/>
      <c r="E33" s="34"/>
      <c r="F33" s="34"/>
    </row>
    <row r="34" spans="1:6" ht="15">
      <c r="A34" s="78"/>
      <c r="B34" s="34"/>
      <c r="C34" s="34"/>
      <c r="D34" s="34"/>
      <c r="E34" s="34"/>
      <c r="F34" s="34"/>
    </row>
    <row r="35" spans="3:6" ht="12.75">
      <c r="C35" s="105" t="s">
        <v>67</v>
      </c>
      <c r="D35" s="80"/>
      <c r="E35" s="80"/>
      <c r="F35" s="155"/>
    </row>
    <row r="36" spans="3:6" ht="15">
      <c r="C36" s="78"/>
      <c r="D36" s="34"/>
      <c r="E36" s="34"/>
      <c r="F36" s="81"/>
    </row>
    <row r="37" spans="3:6" ht="12.75">
      <c r="C37" s="105" t="s">
        <v>66</v>
      </c>
      <c r="D37" s="80"/>
      <c r="E37" s="161"/>
      <c r="F37" s="155"/>
    </row>
    <row r="38" ht="15">
      <c r="D38" s="78" t="s">
        <v>412</v>
      </c>
    </row>
  </sheetData>
  <sheetProtection/>
  <mergeCells count="23">
    <mergeCell ref="A8:B8"/>
    <mergeCell ref="D10:F10"/>
    <mergeCell ref="A9:H9"/>
    <mergeCell ref="A6:B6"/>
    <mergeCell ref="A7:B7"/>
    <mergeCell ref="B15:B18"/>
    <mergeCell ref="A25:B25"/>
    <mergeCell ref="A3:H3"/>
    <mergeCell ref="H15:H18"/>
    <mergeCell ref="G16:G18"/>
    <mergeCell ref="D11:F11"/>
    <mergeCell ref="E16:E18"/>
    <mergeCell ref="F16:F18"/>
    <mergeCell ref="A29:C29"/>
    <mergeCell ref="D13:G13"/>
    <mergeCell ref="A28:B28"/>
    <mergeCell ref="A24:C24"/>
    <mergeCell ref="A27:B27"/>
    <mergeCell ref="A26:B26"/>
    <mergeCell ref="A15:A18"/>
    <mergeCell ref="E15:G15"/>
    <mergeCell ref="C15:C18"/>
    <mergeCell ref="D15:D18"/>
  </mergeCells>
  <printOptions/>
  <pageMargins left="0.7086614173228347" right="0.31496062992125984" top="1.141732283464567" bottom="0.7480314960629921" header="0.31496062992125984" footer="0.31496062992125984"/>
  <pageSetup horizontalDpi="600" verticalDpi="600" orientation="portrait" paperSize="9" scale="90" r:id="rId1"/>
  <headerFooter>
    <oddFooter>&amp;C&amp;P lapa no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SheetLayoutView="90" zoomScalePageLayoutView="0" workbookViewId="0" topLeftCell="A22">
      <selection activeCell="C39" sqref="C39"/>
    </sheetView>
  </sheetViews>
  <sheetFormatPr defaultColWidth="9.140625" defaultRowHeight="15"/>
  <cols>
    <col min="1" max="1" width="6.28125" style="2" customWidth="1"/>
    <col min="2" max="2" width="6.140625" style="2" customWidth="1"/>
    <col min="3" max="3" width="36.421875" style="2" customWidth="1"/>
    <col min="4" max="4" width="7.140625" style="1" customWidth="1"/>
    <col min="5" max="5" width="9.00390625" style="1" customWidth="1"/>
    <col min="6" max="6" width="7.140625" style="2" customWidth="1"/>
    <col min="7" max="7" width="8.421875" style="2" customWidth="1"/>
    <col min="8" max="8" width="8.140625" style="2" customWidth="1"/>
    <col min="9" max="9" width="8.421875" style="2" customWidth="1"/>
    <col min="10" max="10" width="8.57421875" style="2" customWidth="1"/>
    <col min="11" max="11" width="8.8515625" style="2" customWidth="1"/>
    <col min="12" max="12" width="8.57421875" style="2" customWidth="1"/>
    <col min="13" max="13" width="8.140625" style="2" customWidth="1"/>
    <col min="14" max="14" width="9.28125" style="2" customWidth="1"/>
    <col min="15" max="15" width="8.57421875" style="2" customWidth="1"/>
    <col min="16" max="16" width="9.421875" style="2" customWidth="1"/>
    <col min="17" max="16384" width="9.140625" style="2" customWidth="1"/>
  </cols>
  <sheetData>
    <row r="1" spans="1:16" ht="15.75" thickBot="1">
      <c r="A1" s="198" t="s">
        <v>207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1:16" ht="16.5" thickTop="1">
      <c r="A2" s="199" t="s">
        <v>205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3:16" s="156" customFormat="1" ht="12">
      <c r="C3" s="157"/>
      <c r="D3" s="158"/>
      <c r="E3" s="158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1:16" ht="12.75">
      <c r="A4" s="193" t="s">
        <v>0</v>
      </c>
      <c r="B4" s="193"/>
      <c r="C4" s="193"/>
      <c r="D4" s="200" t="str">
        <f>Kopsavilkums!C6</f>
        <v>Skolas internāta telpu vienkāršotā renovācija</v>
      </c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</row>
    <row r="5" spans="1:16" ht="12.75">
      <c r="A5" s="193" t="s">
        <v>1</v>
      </c>
      <c r="B5" s="193"/>
      <c r="C5" s="193"/>
      <c r="D5" s="200" t="str">
        <f>Kopsavilkums!C7</f>
        <v>Avotu iela 3, Ļaudona, Madonas novads</v>
      </c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</row>
    <row r="6" spans="1:16" ht="12.75">
      <c r="A6" s="193" t="s">
        <v>2</v>
      </c>
      <c r="B6" s="193"/>
      <c r="C6" s="193"/>
      <c r="D6" s="200" t="str">
        <f>Kopsavilkums!C8</f>
        <v>Madonas novada Ļaudonas pagasta pārvalde</v>
      </c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</row>
    <row r="7" spans="1:16" ht="15">
      <c r="A7" s="193" t="s">
        <v>408</v>
      </c>
      <c r="B7" s="193"/>
      <c r="C7" s="19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</row>
    <row r="8" spans="1:16" ht="12.75">
      <c r="A8" s="5"/>
      <c r="B8" s="5"/>
      <c r="C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2.75">
      <c r="A9" s="193"/>
      <c r="B9" s="193"/>
      <c r="C9" s="193"/>
      <c r="D9" s="193"/>
      <c r="E9" s="193"/>
      <c r="F9" s="193"/>
      <c r="G9" s="193"/>
      <c r="H9" s="193"/>
      <c r="I9" s="6" t="s">
        <v>3</v>
      </c>
      <c r="J9" s="6"/>
      <c r="K9" s="7"/>
      <c r="L9" s="7" t="s">
        <v>4</v>
      </c>
      <c r="M9" s="6"/>
      <c r="N9" s="209"/>
      <c r="O9" s="209"/>
      <c r="P9" s="6"/>
    </row>
    <row r="10" spans="9:16" ht="12.75">
      <c r="I10" s="193"/>
      <c r="J10" s="193"/>
      <c r="K10" s="193"/>
      <c r="L10" s="193"/>
      <c r="M10" s="193"/>
      <c r="N10" s="193"/>
      <c r="O10" s="193"/>
      <c r="P10" s="193"/>
    </row>
    <row r="11" spans="1:8" ht="13.5" thickBot="1">
      <c r="A11" s="42" t="s">
        <v>407</v>
      </c>
      <c r="B11" s="42"/>
      <c r="C11" s="42"/>
      <c r="D11" s="42"/>
      <c r="E11" s="42"/>
      <c r="F11" s="42"/>
      <c r="G11" s="42"/>
      <c r="H11" s="42"/>
    </row>
    <row r="12" spans="1:16" ht="15" customHeight="1">
      <c r="A12" s="212" t="s">
        <v>5</v>
      </c>
      <c r="B12" s="201" t="s">
        <v>6</v>
      </c>
      <c r="C12" s="196" t="s">
        <v>7</v>
      </c>
      <c r="D12" s="201" t="s">
        <v>8</v>
      </c>
      <c r="E12" s="201" t="s">
        <v>9</v>
      </c>
      <c r="F12" s="207" t="s">
        <v>10</v>
      </c>
      <c r="G12" s="208"/>
      <c r="H12" s="208"/>
      <c r="I12" s="208"/>
      <c r="J12" s="8"/>
      <c r="K12" s="8"/>
      <c r="L12" s="210" t="s">
        <v>11</v>
      </c>
      <c r="M12" s="210"/>
      <c r="N12" s="210"/>
      <c r="O12" s="210"/>
      <c r="P12" s="211"/>
    </row>
    <row r="13" spans="1:16" ht="65.25" customHeight="1">
      <c r="A13" s="213"/>
      <c r="B13" s="202"/>
      <c r="C13" s="197"/>
      <c r="D13" s="202"/>
      <c r="E13" s="202"/>
      <c r="F13" s="9" t="s">
        <v>12</v>
      </c>
      <c r="G13" s="9" t="s">
        <v>13</v>
      </c>
      <c r="H13" s="9" t="s">
        <v>14</v>
      </c>
      <c r="I13" s="9" t="s">
        <v>15</v>
      </c>
      <c r="J13" s="9" t="s">
        <v>232</v>
      </c>
      <c r="K13" s="9" t="s">
        <v>17</v>
      </c>
      <c r="L13" s="9" t="s">
        <v>18</v>
      </c>
      <c r="M13" s="9" t="s">
        <v>233</v>
      </c>
      <c r="N13" s="9" t="s">
        <v>20</v>
      </c>
      <c r="O13" s="9" t="s">
        <v>234</v>
      </c>
      <c r="P13" s="10" t="s">
        <v>235</v>
      </c>
    </row>
    <row r="14" spans="1:16" s="14" customFormat="1" ht="11.25" customHeight="1" thickBot="1">
      <c r="A14" s="11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3">
        <v>16</v>
      </c>
    </row>
    <row r="15" spans="1:16" s="14" customFormat="1" ht="15">
      <c r="A15" s="205" t="s">
        <v>212</v>
      </c>
      <c r="B15" s="205"/>
      <c r="C15" s="205"/>
      <c r="D15" s="205"/>
      <c r="E15" s="205"/>
      <c r="F15" s="106"/>
      <c r="G15" s="106"/>
      <c r="H15" s="106"/>
      <c r="I15" s="106"/>
      <c r="J15" s="106"/>
      <c r="K15" s="106"/>
      <c r="L15" s="39"/>
      <c r="M15" s="51"/>
      <c r="N15" s="51"/>
      <c r="O15" s="51"/>
      <c r="P15" s="51"/>
    </row>
    <row r="16" spans="1:16" s="14" customFormat="1" ht="14.25">
      <c r="A16" s="47" t="s">
        <v>324</v>
      </c>
      <c r="B16" s="27"/>
      <c r="C16" s="52" t="s">
        <v>206</v>
      </c>
      <c r="D16" s="107" t="s">
        <v>23</v>
      </c>
      <c r="E16" s="28">
        <v>174.32</v>
      </c>
      <c r="F16" s="28"/>
      <c r="G16" s="28"/>
      <c r="H16" s="28"/>
      <c r="I16" s="19"/>
      <c r="J16" s="28"/>
      <c r="K16" s="28"/>
      <c r="L16" s="28"/>
      <c r="M16" s="28"/>
      <c r="N16" s="28"/>
      <c r="O16" s="28"/>
      <c r="P16" s="28"/>
    </row>
    <row r="17" spans="1:16" s="14" customFormat="1" ht="14.25">
      <c r="A17" s="47" t="s">
        <v>325</v>
      </c>
      <c r="B17" s="27"/>
      <c r="C17" s="52" t="s">
        <v>351</v>
      </c>
      <c r="D17" s="107" t="s">
        <v>23</v>
      </c>
      <c r="E17" s="28">
        <v>53.8</v>
      </c>
      <c r="F17" s="28"/>
      <c r="G17" s="28"/>
      <c r="H17" s="28"/>
      <c r="I17" s="19"/>
      <c r="J17" s="28"/>
      <c r="K17" s="28"/>
      <c r="L17" s="28"/>
      <c r="M17" s="28"/>
      <c r="N17" s="28"/>
      <c r="O17" s="28"/>
      <c r="P17" s="28"/>
    </row>
    <row r="18" spans="1:16" s="14" customFormat="1" ht="12.75">
      <c r="A18" s="47" t="s">
        <v>326</v>
      </c>
      <c r="B18" s="27"/>
      <c r="C18" s="52" t="s">
        <v>392</v>
      </c>
      <c r="D18" s="107" t="s">
        <v>40</v>
      </c>
      <c r="E18" s="166">
        <v>6</v>
      </c>
      <c r="F18" s="28"/>
      <c r="G18" s="28"/>
      <c r="H18" s="28"/>
      <c r="I18" s="19"/>
      <c r="J18" s="28"/>
      <c r="K18" s="28"/>
      <c r="L18" s="28"/>
      <c r="M18" s="28"/>
      <c r="N18" s="28"/>
      <c r="O18" s="28"/>
      <c r="P18" s="28"/>
    </row>
    <row r="19" spans="1:16" s="14" customFormat="1" ht="12.75">
      <c r="A19" s="47" t="s">
        <v>327</v>
      </c>
      <c r="B19" s="27"/>
      <c r="C19" s="52" t="s">
        <v>347</v>
      </c>
      <c r="D19" s="27" t="s">
        <v>144</v>
      </c>
      <c r="E19" s="166">
        <v>1</v>
      </c>
      <c r="F19" s="28"/>
      <c r="G19" s="28"/>
      <c r="H19" s="28"/>
      <c r="I19" s="19"/>
      <c r="J19" s="28"/>
      <c r="K19" s="28"/>
      <c r="L19" s="28"/>
      <c r="M19" s="28"/>
      <c r="N19" s="28"/>
      <c r="O19" s="28"/>
      <c r="P19" s="28"/>
    </row>
    <row r="20" spans="1:16" s="14" customFormat="1" ht="51">
      <c r="A20" s="47" t="s">
        <v>328</v>
      </c>
      <c r="B20" s="59"/>
      <c r="C20" s="60" t="s">
        <v>393</v>
      </c>
      <c r="D20" s="59" t="s">
        <v>40</v>
      </c>
      <c r="E20" s="61">
        <v>3</v>
      </c>
      <c r="F20" s="62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 s="14" customFormat="1" ht="25.5">
      <c r="A21" s="47" t="s">
        <v>329</v>
      </c>
      <c r="B21" s="59"/>
      <c r="C21" s="60" t="s">
        <v>348</v>
      </c>
      <c r="D21" s="27" t="s">
        <v>144</v>
      </c>
      <c r="E21" s="61">
        <v>1</v>
      </c>
      <c r="F21" s="62"/>
      <c r="G21" s="28"/>
      <c r="H21" s="28"/>
      <c r="I21" s="19"/>
      <c r="J21" s="28"/>
      <c r="K21" s="28"/>
      <c r="L21" s="28"/>
      <c r="M21" s="28"/>
      <c r="N21" s="28"/>
      <c r="O21" s="28"/>
      <c r="P21" s="28"/>
    </row>
    <row r="22" spans="1:16" s="14" customFormat="1" ht="15">
      <c r="A22" s="205" t="s">
        <v>218</v>
      </c>
      <c r="B22" s="205"/>
      <c r="C22" s="205"/>
      <c r="D22" s="205"/>
      <c r="E22" s="205"/>
      <c r="F22" s="106"/>
      <c r="G22" s="106"/>
      <c r="H22" s="106"/>
      <c r="I22" s="106"/>
      <c r="J22" s="106"/>
      <c r="K22" s="106"/>
      <c r="L22" s="39"/>
      <c r="M22" s="51"/>
      <c r="N22" s="51"/>
      <c r="O22" s="51"/>
      <c r="P22" s="51"/>
    </row>
    <row r="23" spans="1:16" s="14" customFormat="1" ht="51">
      <c r="A23" s="47" t="s">
        <v>330</v>
      </c>
      <c r="B23" s="27"/>
      <c r="C23" s="52" t="s">
        <v>391</v>
      </c>
      <c r="D23" s="107" t="s">
        <v>23</v>
      </c>
      <c r="E23" s="28">
        <f>E16</f>
        <v>174.32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</row>
    <row r="25" spans="1:16" s="14" customFormat="1" ht="15.75" customHeight="1">
      <c r="A25" s="205" t="s">
        <v>344</v>
      </c>
      <c r="B25" s="205"/>
      <c r="C25" s="205"/>
      <c r="D25" s="205"/>
      <c r="E25" s="205"/>
      <c r="F25" s="106"/>
      <c r="G25" s="106"/>
      <c r="H25" s="106"/>
      <c r="I25" s="106"/>
      <c r="J25" s="106"/>
      <c r="K25" s="106"/>
      <c r="L25" s="58"/>
      <c r="M25" s="46"/>
      <c r="N25" s="46"/>
      <c r="O25" s="46"/>
      <c r="P25" s="46"/>
    </row>
    <row r="26" spans="1:16" ht="38.25">
      <c r="A26" s="47" t="s">
        <v>331</v>
      </c>
      <c r="B26" s="107"/>
      <c r="C26" s="21" t="s">
        <v>224</v>
      </c>
      <c r="D26" s="149" t="s">
        <v>23</v>
      </c>
      <c r="E26" s="19">
        <v>161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12.75">
      <c r="A27" s="164" t="s">
        <v>332</v>
      </c>
      <c r="B27" s="107"/>
      <c r="C27" s="150" t="s">
        <v>213</v>
      </c>
      <c r="D27" s="151" t="s">
        <v>39</v>
      </c>
      <c r="E27" s="41">
        <f>((E26+3)/3)*2+4</f>
        <v>113.33333333333333</v>
      </c>
      <c r="F27" s="38"/>
      <c r="G27" s="38"/>
      <c r="H27" s="38"/>
      <c r="I27" s="152"/>
      <c r="J27" s="38"/>
      <c r="K27" s="38"/>
      <c r="L27" s="38"/>
      <c r="M27" s="38"/>
      <c r="N27" s="38"/>
      <c r="O27" s="38"/>
      <c r="P27" s="38"/>
    </row>
    <row r="28" spans="1:16" ht="12.75">
      <c r="A28" s="164" t="s">
        <v>333</v>
      </c>
      <c r="B28" s="107"/>
      <c r="C28" s="150" t="s">
        <v>214</v>
      </c>
      <c r="D28" s="151" t="s">
        <v>39</v>
      </c>
      <c r="E28" s="152">
        <f>E26*2.2</f>
        <v>354.20000000000005</v>
      </c>
      <c r="F28" s="38"/>
      <c r="G28" s="38"/>
      <c r="H28" s="38"/>
      <c r="I28" s="152"/>
      <c r="J28" s="38"/>
      <c r="K28" s="38"/>
      <c r="L28" s="38"/>
      <c r="M28" s="38"/>
      <c r="N28" s="38"/>
      <c r="O28" s="38"/>
      <c r="P28" s="38"/>
    </row>
    <row r="29" spans="1:16" ht="12.75">
      <c r="A29" s="164" t="s">
        <v>334</v>
      </c>
      <c r="B29" s="107"/>
      <c r="C29" s="150" t="s">
        <v>47</v>
      </c>
      <c r="D29" s="151" t="s">
        <v>22</v>
      </c>
      <c r="E29" s="152">
        <f>E27*1.1</f>
        <v>124.66666666666667</v>
      </c>
      <c r="F29" s="38"/>
      <c r="G29" s="38"/>
      <c r="H29" s="38"/>
      <c r="I29" s="152"/>
      <c r="J29" s="38"/>
      <c r="K29" s="38"/>
      <c r="L29" s="38"/>
      <c r="M29" s="38"/>
      <c r="N29" s="38"/>
      <c r="O29" s="38"/>
      <c r="P29" s="38"/>
    </row>
    <row r="30" spans="1:16" ht="14.25">
      <c r="A30" s="164" t="s">
        <v>335</v>
      </c>
      <c r="B30" s="107"/>
      <c r="C30" s="150" t="s">
        <v>215</v>
      </c>
      <c r="D30" s="151" t="s">
        <v>48</v>
      </c>
      <c r="E30" s="152">
        <f>SUM(E26*1.04)</f>
        <v>167.44</v>
      </c>
      <c r="F30" s="38"/>
      <c r="G30" s="38"/>
      <c r="H30" s="38"/>
      <c r="I30" s="152"/>
      <c r="J30" s="38"/>
      <c r="K30" s="38"/>
      <c r="L30" s="38"/>
      <c r="M30" s="38"/>
      <c r="N30" s="38"/>
      <c r="O30" s="38"/>
      <c r="P30" s="38"/>
    </row>
    <row r="31" spans="1:16" ht="14.25">
      <c r="A31" s="164" t="s">
        <v>336</v>
      </c>
      <c r="B31" s="107"/>
      <c r="C31" s="150" t="s">
        <v>217</v>
      </c>
      <c r="D31" s="151" t="s">
        <v>48</v>
      </c>
      <c r="E31" s="153">
        <f>SUM(117*4.4)</f>
        <v>514.8000000000001</v>
      </c>
      <c r="F31" s="38"/>
      <c r="G31" s="38"/>
      <c r="H31" s="38"/>
      <c r="I31" s="154"/>
      <c r="J31" s="38"/>
      <c r="K31" s="38"/>
      <c r="L31" s="38"/>
      <c r="M31" s="38"/>
      <c r="N31" s="38"/>
      <c r="O31" s="38"/>
      <c r="P31" s="38"/>
    </row>
    <row r="32" spans="1:16" ht="14.25">
      <c r="A32" s="164" t="s">
        <v>337</v>
      </c>
      <c r="B32" s="107"/>
      <c r="C32" s="150" t="s">
        <v>346</v>
      </c>
      <c r="D32" s="151" t="s">
        <v>48</v>
      </c>
      <c r="E32" s="153">
        <f>SUM(38.49*4.4)</f>
        <v>169.35600000000002</v>
      </c>
      <c r="F32" s="38"/>
      <c r="G32" s="38"/>
      <c r="H32" s="38"/>
      <c r="I32" s="154"/>
      <c r="J32" s="38"/>
      <c r="K32" s="38"/>
      <c r="L32" s="38"/>
      <c r="M32" s="38"/>
      <c r="N32" s="38"/>
      <c r="O32" s="38"/>
      <c r="P32" s="38"/>
    </row>
    <row r="33" spans="1:16" ht="14.25">
      <c r="A33" s="164" t="s">
        <v>338</v>
      </c>
      <c r="B33" s="107"/>
      <c r="C33" s="150" t="s">
        <v>38</v>
      </c>
      <c r="D33" s="151" t="s">
        <v>48</v>
      </c>
      <c r="E33" s="153">
        <f>E26</f>
        <v>161</v>
      </c>
      <c r="F33" s="38"/>
      <c r="G33" s="38"/>
      <c r="H33" s="38"/>
      <c r="I33" s="154"/>
      <c r="J33" s="38"/>
      <c r="K33" s="38"/>
      <c r="L33" s="38"/>
      <c r="M33" s="38"/>
      <c r="N33" s="38"/>
      <c r="O33" s="38"/>
      <c r="P33" s="38"/>
    </row>
    <row r="34" spans="1:16" s="14" customFormat="1" ht="12.75">
      <c r="A34" s="47" t="s">
        <v>339</v>
      </c>
      <c r="B34" s="18"/>
      <c r="C34" s="52" t="s">
        <v>395</v>
      </c>
      <c r="D34" s="107" t="s">
        <v>22</v>
      </c>
      <c r="E34" s="19">
        <v>60</v>
      </c>
      <c r="F34" s="19"/>
      <c r="G34" s="19"/>
      <c r="H34" s="19"/>
      <c r="I34" s="19"/>
      <c r="J34" s="19"/>
      <c r="K34" s="16"/>
      <c r="L34" s="16"/>
      <c r="M34" s="15"/>
      <c r="N34" s="15"/>
      <c r="O34" s="15"/>
      <c r="P34" s="15"/>
    </row>
    <row r="35" spans="1:16" s="17" customFormat="1" ht="14.25">
      <c r="A35" s="164" t="s">
        <v>340</v>
      </c>
      <c r="B35" s="41"/>
      <c r="C35" s="48" t="s">
        <v>216</v>
      </c>
      <c r="D35" s="108" t="s">
        <v>48</v>
      </c>
      <c r="E35" s="109">
        <f>SUM(E34*0.2)*1.1</f>
        <v>13.200000000000001</v>
      </c>
      <c r="F35" s="38"/>
      <c r="G35" s="39"/>
      <c r="H35" s="38"/>
      <c r="I35" s="38"/>
      <c r="J35" s="38"/>
      <c r="K35" s="39"/>
      <c r="L35" s="39"/>
      <c r="M35" s="39"/>
      <c r="N35" s="39"/>
      <c r="O35" s="39"/>
      <c r="P35" s="39"/>
    </row>
    <row r="36" spans="1:16" s="17" customFormat="1" ht="14.25">
      <c r="A36" s="164" t="s">
        <v>341</v>
      </c>
      <c r="B36" s="41"/>
      <c r="C36" s="48" t="s">
        <v>38</v>
      </c>
      <c r="D36" s="108" t="s">
        <v>48</v>
      </c>
      <c r="E36" s="110">
        <f>SUM(E35)</f>
        <v>13.200000000000001</v>
      </c>
      <c r="F36" s="38"/>
      <c r="G36" s="39"/>
      <c r="H36" s="38"/>
      <c r="I36" s="38"/>
      <c r="J36" s="38"/>
      <c r="K36" s="39"/>
      <c r="L36" s="39"/>
      <c r="M36" s="39"/>
      <c r="N36" s="39"/>
      <c r="O36" s="39"/>
      <c r="P36" s="39"/>
    </row>
    <row r="37" spans="1:16" s="17" customFormat="1" ht="12.75">
      <c r="A37" s="47" t="s">
        <v>342</v>
      </c>
      <c r="B37" s="54"/>
      <c r="C37" s="52" t="s">
        <v>49</v>
      </c>
      <c r="D37" s="27" t="s">
        <v>40</v>
      </c>
      <c r="E37" s="28">
        <v>14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6" s="17" customFormat="1" ht="25.5">
      <c r="A38" s="164" t="s">
        <v>343</v>
      </c>
      <c r="B38" s="55"/>
      <c r="C38" s="48" t="s">
        <v>403</v>
      </c>
      <c r="D38" s="55" t="s">
        <v>40</v>
      </c>
      <c r="E38" s="56">
        <v>5</v>
      </c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1:16" s="17" customFormat="1" ht="38.25">
      <c r="A39" s="164" t="s">
        <v>398</v>
      </c>
      <c r="B39" s="167"/>
      <c r="C39" s="48" t="s">
        <v>416</v>
      </c>
      <c r="D39" s="55" t="s">
        <v>40</v>
      </c>
      <c r="E39" s="56">
        <v>7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1:16" s="17" customFormat="1" ht="25.5">
      <c r="A40" s="164" t="s">
        <v>399</v>
      </c>
      <c r="B40" s="55"/>
      <c r="C40" s="48" t="s">
        <v>404</v>
      </c>
      <c r="D40" s="55" t="s">
        <v>40</v>
      </c>
      <c r="E40" s="56">
        <v>2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3:16" ht="12.75">
      <c r="C41" s="21" t="s">
        <v>25</v>
      </c>
      <c r="D41" s="22"/>
      <c r="E41" s="22"/>
      <c r="F41" s="22"/>
      <c r="G41" s="22"/>
      <c r="H41" s="22"/>
      <c r="I41" s="22"/>
      <c r="J41" s="22"/>
      <c r="K41" s="22"/>
      <c r="L41" s="50">
        <f>SUM(L15:L40)</f>
        <v>0</v>
      </c>
      <c r="M41" s="50">
        <f>SUM(M15:M40)</f>
        <v>0</v>
      </c>
      <c r="N41" s="50">
        <f>SUM(N15:N40)</f>
        <v>0</v>
      </c>
      <c r="O41" s="50">
        <f>SUM(O15:O40)</f>
        <v>0</v>
      </c>
      <c r="P41" s="23">
        <f>M41+N41+O41</f>
        <v>0</v>
      </c>
    </row>
    <row r="42" spans="3:16" ht="25.5">
      <c r="C42" s="24" t="s">
        <v>26</v>
      </c>
      <c r="D42" s="146"/>
      <c r="E42" s="22"/>
      <c r="F42" s="22"/>
      <c r="G42" s="22"/>
      <c r="H42" s="22"/>
      <c r="I42" s="22"/>
      <c r="J42" s="22"/>
      <c r="K42" s="22"/>
      <c r="L42" s="22"/>
      <c r="M42" s="25"/>
      <c r="N42" s="25"/>
      <c r="O42" s="25"/>
      <c r="P42" s="49"/>
    </row>
    <row r="43" spans="3:16" ht="12.75">
      <c r="C43" s="26" t="s">
        <v>25</v>
      </c>
      <c r="D43" s="27"/>
      <c r="E43" s="27"/>
      <c r="F43" s="27"/>
      <c r="G43" s="27"/>
      <c r="H43" s="27"/>
      <c r="I43" s="27"/>
      <c r="J43" s="27"/>
      <c r="K43" s="27"/>
      <c r="L43" s="27"/>
      <c r="M43" s="28">
        <f>M41+M42</f>
        <v>0</v>
      </c>
      <c r="N43" s="28">
        <f>N41+N42</f>
        <v>0</v>
      </c>
      <c r="O43" s="28">
        <f>O41+O42</f>
        <v>0</v>
      </c>
      <c r="P43" s="28">
        <f>P41+P42</f>
        <v>0</v>
      </c>
    </row>
    <row r="45" spans="1:4" s="31" customFormat="1" ht="12.75">
      <c r="A45" s="29" t="s">
        <v>27</v>
      </c>
      <c r="B45" s="30"/>
      <c r="C45" s="30"/>
      <c r="D45" s="30"/>
    </row>
    <row r="46" spans="1:4" s="31" customFormat="1" ht="12.75">
      <c r="A46" s="32" t="s">
        <v>28</v>
      </c>
      <c r="B46" s="30"/>
      <c r="C46" s="30"/>
      <c r="D46" s="30"/>
    </row>
    <row r="47" spans="1:4" s="31" customFormat="1" ht="12.75">
      <c r="A47" s="32" t="s">
        <v>29</v>
      </c>
      <c r="B47" s="30"/>
      <c r="C47" s="30"/>
      <c r="D47" s="30"/>
    </row>
    <row r="48" spans="1:4" s="31" customFormat="1" ht="12.75">
      <c r="A48" s="32" t="s">
        <v>30</v>
      </c>
      <c r="B48" s="30"/>
      <c r="C48" s="30"/>
      <c r="D48" s="30"/>
    </row>
    <row r="49" spans="1:4" s="31" customFormat="1" ht="12.75">
      <c r="A49" s="32" t="s">
        <v>31</v>
      </c>
      <c r="B49" s="30"/>
      <c r="C49" s="30"/>
      <c r="D49" s="30"/>
    </row>
    <row r="50" spans="1:4" s="31" customFormat="1" ht="12.75">
      <c r="A50" s="32" t="s">
        <v>32</v>
      </c>
      <c r="B50" s="30"/>
      <c r="C50" s="30"/>
      <c r="D50" s="30"/>
    </row>
    <row r="51" spans="1:12" s="31" customFormat="1" ht="12.75">
      <c r="A51" s="32" t="s">
        <v>33</v>
      </c>
      <c r="B51" s="30"/>
      <c r="C51" s="30"/>
      <c r="D51" s="30"/>
      <c r="L51" s="33"/>
    </row>
    <row r="52" spans="1:4" s="31" customFormat="1" ht="12.75">
      <c r="A52" s="32" t="s">
        <v>34</v>
      </c>
      <c r="B52" s="30"/>
      <c r="C52" s="30"/>
      <c r="D52" s="30"/>
    </row>
    <row r="53" spans="1:4" s="31" customFormat="1" ht="12.75">
      <c r="A53" s="32" t="s">
        <v>35</v>
      </c>
      <c r="B53" s="30"/>
      <c r="C53" s="30"/>
      <c r="D53" s="30"/>
    </row>
    <row r="54" spans="1:4" s="31" customFormat="1" ht="12.75">
      <c r="A54" s="32" t="s">
        <v>36</v>
      </c>
      <c r="B54" s="30"/>
      <c r="C54" s="30"/>
      <c r="D54" s="30"/>
    </row>
    <row r="56" spans="1:4" ht="12.75">
      <c r="A56" s="206" t="s">
        <v>67</v>
      </c>
      <c r="B56" s="206"/>
      <c r="C56" s="65"/>
      <c r="D56" s="155"/>
    </row>
    <row r="57" spans="1:4" ht="15">
      <c r="A57" s="203"/>
      <c r="B57" s="203"/>
      <c r="C57" s="148"/>
      <c r="D57" s="81"/>
    </row>
    <row r="58" spans="1:4" ht="12.75">
      <c r="A58" s="206" t="s">
        <v>66</v>
      </c>
      <c r="B58" s="206"/>
      <c r="C58" s="79"/>
      <c r="D58" s="155"/>
    </row>
    <row r="59" spans="1:4" ht="15">
      <c r="A59" s="204"/>
      <c r="B59" s="204"/>
      <c r="C59" s="148" t="s">
        <v>413</v>
      </c>
      <c r="D59" s="70"/>
    </row>
  </sheetData>
  <sheetProtection/>
  <mergeCells count="26">
    <mergeCell ref="A9:H9"/>
    <mergeCell ref="A15:E15"/>
    <mergeCell ref="N9:O9"/>
    <mergeCell ref="L12:P12"/>
    <mergeCell ref="A12:A13"/>
    <mergeCell ref="B12:B13"/>
    <mergeCell ref="D12:D13"/>
    <mergeCell ref="E12:E13"/>
    <mergeCell ref="A7:P7"/>
    <mergeCell ref="A59:B59"/>
    <mergeCell ref="A25:E25"/>
    <mergeCell ref="A22:E22"/>
    <mergeCell ref="A56:B56"/>
    <mergeCell ref="A57:B57"/>
    <mergeCell ref="A58:B58"/>
    <mergeCell ref="F12:I12"/>
    <mergeCell ref="C12:C13"/>
    <mergeCell ref="I10:P10"/>
    <mergeCell ref="A1:P1"/>
    <mergeCell ref="A2:P2"/>
    <mergeCell ref="D6:P6"/>
    <mergeCell ref="A4:C4"/>
    <mergeCell ref="D4:P4"/>
    <mergeCell ref="A5:C5"/>
    <mergeCell ref="D5:P5"/>
    <mergeCell ref="A6:C6"/>
  </mergeCells>
  <printOptions horizontalCentered="1"/>
  <pageMargins left="0.5118110236220472" right="0.5118110236220472" top="0.9448818897637796" bottom="0.9448818897637796" header="0.31496062992125984" footer="0.31496062992125984"/>
  <pageSetup horizontalDpi="600" verticalDpi="600" orientation="landscape" paperSize="9" scale="85" r:id="rId1"/>
  <headerFooter>
    <oddFooter>&amp;C&amp;P lapa no 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79"/>
  <sheetViews>
    <sheetView zoomScaleSheetLayoutView="100" zoomScalePageLayoutView="0" workbookViewId="0" topLeftCell="A34">
      <selection activeCell="C53" sqref="C53:C54"/>
    </sheetView>
  </sheetViews>
  <sheetFormatPr defaultColWidth="9.140625" defaultRowHeight="15"/>
  <cols>
    <col min="1" max="1" width="6.28125" style="2" customWidth="1"/>
    <col min="2" max="2" width="6.140625" style="2" customWidth="1"/>
    <col min="3" max="3" width="40.140625" style="2" customWidth="1"/>
    <col min="4" max="4" width="7.140625" style="1" customWidth="1"/>
    <col min="5" max="5" width="8.28125" style="1" customWidth="1"/>
    <col min="6" max="6" width="7.140625" style="2" customWidth="1"/>
    <col min="7" max="7" width="7.57421875" style="2" customWidth="1"/>
    <col min="8" max="8" width="9.140625" style="2" customWidth="1"/>
    <col min="9" max="9" width="7.57421875" style="2" customWidth="1"/>
    <col min="10" max="10" width="7.7109375" style="2" customWidth="1"/>
    <col min="11" max="12" width="8.28125" style="2" customWidth="1"/>
    <col min="13" max="13" width="9.00390625" style="2" customWidth="1"/>
    <col min="14" max="14" width="9.28125" style="2" customWidth="1"/>
    <col min="15" max="15" width="8.140625" style="2" customWidth="1"/>
    <col min="16" max="16" width="8.57421875" style="2" customWidth="1"/>
    <col min="17" max="16384" width="9.140625" style="2" customWidth="1"/>
  </cols>
  <sheetData>
    <row r="1" spans="1:16" ht="15.75" thickBot="1">
      <c r="A1" s="198" t="s">
        <v>208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1:16" ht="16.5" thickTop="1">
      <c r="A2" s="199" t="s">
        <v>41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3:16" ht="15.75">
      <c r="C3" s="3"/>
      <c r="D3" s="4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193" t="s">
        <v>0</v>
      </c>
      <c r="B4" s="193"/>
      <c r="C4" s="193"/>
      <c r="D4" s="200" t="str">
        <f>Kopsavilkums!C6</f>
        <v>Skolas internāta telpu vienkāršotā renovācija</v>
      </c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</row>
    <row r="5" spans="1:16" ht="12.75">
      <c r="A5" s="193" t="s">
        <v>1</v>
      </c>
      <c r="B5" s="193"/>
      <c r="C5" s="193"/>
      <c r="D5" s="200" t="str">
        <f>Kopsavilkums!C7</f>
        <v>Avotu iela 3, Ļaudona, Madonas novads</v>
      </c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</row>
    <row r="6" spans="1:16" ht="12.75">
      <c r="A6" s="193" t="s">
        <v>2</v>
      </c>
      <c r="B6" s="193"/>
      <c r="C6" s="193"/>
      <c r="D6" s="200" t="str">
        <f>Kopsavilkums!C8</f>
        <v>Madonas novada Ļaudonas pagasta pārvalde</v>
      </c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</row>
    <row r="7" spans="1:16" ht="15">
      <c r="A7" s="193" t="s">
        <v>408</v>
      </c>
      <c r="B7" s="193"/>
      <c r="C7" s="19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</row>
    <row r="8" spans="1:16" ht="12.75">
      <c r="A8" s="5"/>
      <c r="B8" s="5"/>
      <c r="C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2.75">
      <c r="A9" s="193"/>
      <c r="B9" s="193"/>
      <c r="C9" s="193"/>
      <c r="D9" s="193"/>
      <c r="E9" s="193"/>
      <c r="F9" s="193"/>
      <c r="G9" s="193"/>
      <c r="H9" s="193"/>
      <c r="I9" s="6" t="s">
        <v>3</v>
      </c>
      <c r="J9" s="6"/>
      <c r="K9" s="7">
        <f>P63</f>
        <v>0</v>
      </c>
      <c r="L9" s="7" t="s">
        <v>4</v>
      </c>
      <c r="M9" s="6"/>
      <c r="N9" s="209"/>
      <c r="O9" s="209"/>
      <c r="P9" s="6"/>
    </row>
    <row r="10" spans="9:16" ht="12.75">
      <c r="I10" s="193" t="str">
        <f>Kopsavilkums!D13</f>
        <v>Tāme sastādīta: </v>
      </c>
      <c r="J10" s="193"/>
      <c r="K10" s="193"/>
      <c r="L10" s="193"/>
      <c r="M10" s="193"/>
      <c r="N10" s="193"/>
      <c r="O10" s="193"/>
      <c r="P10" s="193"/>
    </row>
    <row r="11" spans="1:8" ht="13.5" thickBot="1">
      <c r="A11" s="42" t="str">
        <f>'LT1 Demontāža, konstrucijas'!A11</f>
        <v>Tāme sastādīta 2012. gada tirgus cenās</v>
      </c>
      <c r="B11" s="42"/>
      <c r="C11" s="42"/>
      <c r="D11" s="42"/>
      <c r="E11" s="42"/>
      <c r="F11" s="42"/>
      <c r="G11" s="42"/>
      <c r="H11" s="42"/>
    </row>
    <row r="12" spans="1:16" ht="15" customHeight="1">
      <c r="A12" s="214" t="s">
        <v>5</v>
      </c>
      <c r="B12" s="201" t="s">
        <v>6</v>
      </c>
      <c r="C12" s="196" t="s">
        <v>7</v>
      </c>
      <c r="D12" s="201" t="s">
        <v>8</v>
      </c>
      <c r="E12" s="201" t="s">
        <v>9</v>
      </c>
      <c r="F12" s="207" t="s">
        <v>10</v>
      </c>
      <c r="G12" s="208"/>
      <c r="H12" s="208"/>
      <c r="I12" s="208"/>
      <c r="J12" s="8"/>
      <c r="K12" s="8"/>
      <c r="L12" s="210" t="s">
        <v>11</v>
      </c>
      <c r="M12" s="210"/>
      <c r="N12" s="210"/>
      <c r="O12" s="210"/>
      <c r="P12" s="211"/>
    </row>
    <row r="13" spans="1:16" ht="59.25" customHeight="1">
      <c r="A13" s="215"/>
      <c r="B13" s="202"/>
      <c r="C13" s="197"/>
      <c r="D13" s="202"/>
      <c r="E13" s="202"/>
      <c r="F13" s="9" t="s">
        <v>12</v>
      </c>
      <c r="G13" s="9" t="s">
        <v>13</v>
      </c>
      <c r="H13" s="9" t="s">
        <v>14</v>
      </c>
      <c r="I13" s="9" t="s">
        <v>15</v>
      </c>
      <c r="J13" s="9" t="s">
        <v>16</v>
      </c>
      <c r="K13" s="9" t="s">
        <v>17</v>
      </c>
      <c r="L13" s="9" t="s">
        <v>18</v>
      </c>
      <c r="M13" s="9" t="s">
        <v>19</v>
      </c>
      <c r="N13" s="9" t="s">
        <v>20</v>
      </c>
      <c r="O13" s="9" t="s">
        <v>16</v>
      </c>
      <c r="P13" s="10" t="s">
        <v>21</v>
      </c>
    </row>
    <row r="14" spans="1:16" s="14" customFormat="1" ht="11.25" customHeight="1" thickBot="1">
      <c r="A14" s="11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3">
        <v>16</v>
      </c>
    </row>
    <row r="15" spans="1:16" s="14" customFormat="1" ht="15.75" customHeight="1">
      <c r="A15" s="205" t="s">
        <v>59</v>
      </c>
      <c r="B15" s="205"/>
      <c r="C15" s="205"/>
      <c r="D15" s="205"/>
      <c r="E15" s="205"/>
      <c r="F15" s="106"/>
      <c r="G15" s="106"/>
      <c r="H15" s="106"/>
      <c r="I15" s="106"/>
      <c r="J15" s="106"/>
      <c r="K15" s="106"/>
      <c r="L15" s="58"/>
      <c r="M15" s="58"/>
      <c r="N15" s="58"/>
      <c r="O15" s="58"/>
      <c r="P15" s="58"/>
    </row>
    <row r="16" spans="1:16" s="17" customFormat="1" ht="25.5">
      <c r="A16" s="53" t="s">
        <v>354</v>
      </c>
      <c r="B16" s="57"/>
      <c r="C16" s="52" t="s">
        <v>222</v>
      </c>
      <c r="D16" s="27" t="s">
        <v>23</v>
      </c>
      <c r="E16" s="28">
        <v>121.71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s="17" customFormat="1" ht="14.25">
      <c r="A17" s="165" t="s">
        <v>355</v>
      </c>
      <c r="B17" s="55"/>
      <c r="C17" s="48" t="s">
        <v>223</v>
      </c>
      <c r="D17" s="54" t="s">
        <v>50</v>
      </c>
      <c r="E17" s="56">
        <f>SUM(E16*1.04)</f>
        <v>126.5784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16" s="17" customFormat="1" ht="25.5">
      <c r="A18" s="165" t="s">
        <v>356</v>
      </c>
      <c r="B18" s="55"/>
      <c r="C18" s="217" t="s">
        <v>417</v>
      </c>
      <c r="D18" s="54" t="s">
        <v>50</v>
      </c>
      <c r="E18" s="56">
        <v>0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1:16" s="17" customFormat="1" ht="14.25">
      <c r="A19" s="165" t="s">
        <v>357</v>
      </c>
      <c r="B19" s="55"/>
      <c r="C19" s="48" t="s">
        <v>56</v>
      </c>
      <c r="D19" s="55" t="s">
        <v>48</v>
      </c>
      <c r="E19" s="56">
        <f>SUM(E16)</f>
        <v>121.71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6" s="17" customFormat="1" ht="12.75">
      <c r="A20" s="165" t="s">
        <v>358</v>
      </c>
      <c r="B20" s="55"/>
      <c r="C20" s="48" t="s">
        <v>60</v>
      </c>
      <c r="D20" s="55" t="s">
        <v>39</v>
      </c>
      <c r="E20" s="56">
        <f>156.98*1.1</f>
        <v>172.678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16" s="17" customFormat="1" ht="25.5">
      <c r="A21" s="53" t="s">
        <v>359</v>
      </c>
      <c r="B21" s="57"/>
      <c r="C21" s="52" t="s">
        <v>219</v>
      </c>
      <c r="D21" s="27" t="s">
        <v>23</v>
      </c>
      <c r="E21" s="28">
        <v>52.61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s="17" customFormat="1" ht="14.25">
      <c r="A22" s="165" t="s">
        <v>360</v>
      </c>
      <c r="B22" s="55"/>
      <c r="C22" s="48" t="s">
        <v>220</v>
      </c>
      <c r="D22" s="54" t="s">
        <v>50</v>
      </c>
      <c r="E22" s="56">
        <f>SUM(E21*1.04)</f>
        <v>54.714400000000005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1:16" s="17" customFormat="1" ht="14.25">
      <c r="A23" s="165" t="s">
        <v>361</v>
      </c>
      <c r="B23" s="55"/>
      <c r="C23" s="48" t="s">
        <v>394</v>
      </c>
      <c r="D23" s="54" t="s">
        <v>50</v>
      </c>
      <c r="E23" s="56">
        <f>SUM(E21*1.04)</f>
        <v>54.714400000000005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s="17" customFormat="1" ht="14.25">
      <c r="A24" s="165" t="s">
        <v>362</v>
      </c>
      <c r="B24" s="55"/>
      <c r="C24" s="48" t="s">
        <v>56</v>
      </c>
      <c r="D24" s="55" t="s">
        <v>48</v>
      </c>
      <c r="E24" s="56">
        <f>SUM(E21)</f>
        <v>52.61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s="17" customFormat="1" ht="12.75">
      <c r="A25" s="165" t="s">
        <v>363</v>
      </c>
      <c r="B25" s="55"/>
      <c r="C25" s="48" t="s">
        <v>60</v>
      </c>
      <c r="D25" s="55" t="s">
        <v>39</v>
      </c>
      <c r="E25" s="56">
        <f>68.05*1.1</f>
        <v>74.855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1:16" s="17" customFormat="1" ht="15.75" customHeight="1">
      <c r="A26" s="205" t="s">
        <v>61</v>
      </c>
      <c r="B26" s="205"/>
      <c r="C26" s="205"/>
      <c r="D26" s="205"/>
      <c r="E26" s="205"/>
      <c r="F26" s="106"/>
      <c r="G26" s="106"/>
      <c r="H26" s="106"/>
      <c r="I26" s="106"/>
      <c r="J26" s="106"/>
      <c r="K26" s="106"/>
      <c r="L26" s="16"/>
      <c r="M26" s="16"/>
      <c r="N26" s="16"/>
      <c r="O26" s="16"/>
      <c r="P26" s="16"/>
    </row>
    <row r="27" spans="1:16" s="17" customFormat="1" ht="25.5">
      <c r="A27" s="53" t="s">
        <v>364</v>
      </c>
      <c r="B27" s="55"/>
      <c r="C27" s="52" t="s">
        <v>51</v>
      </c>
      <c r="D27" s="27" t="s">
        <v>23</v>
      </c>
      <c r="E27" s="28">
        <v>295.84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s="17" customFormat="1" ht="12.75">
      <c r="A28" s="165" t="s">
        <v>365</v>
      </c>
      <c r="B28" s="55"/>
      <c r="C28" s="48" t="s">
        <v>52</v>
      </c>
      <c r="D28" s="55" t="s">
        <v>53</v>
      </c>
      <c r="E28" s="56">
        <f>SUM(E27*0.15)</f>
        <v>44.376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s="17" customFormat="1" ht="12.75">
      <c r="A29" s="165" t="s">
        <v>366</v>
      </c>
      <c r="B29" s="55"/>
      <c r="C29" s="48" t="s">
        <v>54</v>
      </c>
      <c r="D29" s="55" t="s">
        <v>24</v>
      </c>
      <c r="E29" s="56">
        <f>SUM(E27*0.6)</f>
        <v>177.504</v>
      </c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16" s="17" customFormat="1" ht="14.25">
      <c r="A30" s="165" t="s">
        <v>367</v>
      </c>
      <c r="B30" s="55"/>
      <c r="C30" s="48" t="s">
        <v>55</v>
      </c>
      <c r="D30" s="55" t="s">
        <v>48</v>
      </c>
      <c r="E30" s="56">
        <f>SUM(E27*0.005)</f>
        <v>1.4791999999999998</v>
      </c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6" s="17" customFormat="1" ht="14.25">
      <c r="A31" s="165" t="s">
        <v>368</v>
      </c>
      <c r="B31" s="55"/>
      <c r="C31" s="48" t="s">
        <v>56</v>
      </c>
      <c r="D31" s="55" t="s">
        <v>48</v>
      </c>
      <c r="E31" s="56">
        <f>SUM(E27)</f>
        <v>295.84</v>
      </c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16" s="17" customFormat="1" ht="14.25">
      <c r="A32" s="53" t="s">
        <v>369</v>
      </c>
      <c r="B32" s="55"/>
      <c r="C32" s="52" t="s">
        <v>400</v>
      </c>
      <c r="D32" s="27" t="s">
        <v>23</v>
      </c>
      <c r="E32" s="28">
        <v>371.42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s="17" customFormat="1" ht="12.75">
      <c r="A33" s="165" t="s">
        <v>370</v>
      </c>
      <c r="B33" s="55"/>
      <c r="C33" s="48" t="s">
        <v>52</v>
      </c>
      <c r="D33" s="55" t="s">
        <v>53</v>
      </c>
      <c r="E33" s="56">
        <f>SUM(E32*0.15)</f>
        <v>55.713</v>
      </c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s="17" customFormat="1" ht="12.75">
      <c r="A34" s="165" t="s">
        <v>371</v>
      </c>
      <c r="B34" s="55"/>
      <c r="C34" s="48" t="s">
        <v>401</v>
      </c>
      <c r="D34" s="55" t="s">
        <v>24</v>
      </c>
      <c r="E34" s="56">
        <f>SUM(E32*0.4)</f>
        <v>148.568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1:16" s="17" customFormat="1" ht="14.25">
      <c r="A35" s="165" t="s">
        <v>372</v>
      </c>
      <c r="B35" s="55"/>
      <c r="C35" s="48" t="s">
        <v>55</v>
      </c>
      <c r="D35" s="55" t="s">
        <v>48</v>
      </c>
      <c r="E35" s="56">
        <f>SUM(E32*0.005)</f>
        <v>1.8571000000000002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16" s="17" customFormat="1" ht="25.5">
      <c r="A36" s="53" t="s">
        <v>369</v>
      </c>
      <c r="B36" s="55"/>
      <c r="C36" s="52" t="s">
        <v>350</v>
      </c>
      <c r="D36" s="27" t="s">
        <v>23</v>
      </c>
      <c r="E36" s="28">
        <v>371.42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 s="17" customFormat="1" ht="12.75">
      <c r="A37" s="165" t="s">
        <v>370</v>
      </c>
      <c r="B37" s="55"/>
      <c r="C37" s="48" t="s">
        <v>52</v>
      </c>
      <c r="D37" s="55" t="s">
        <v>53</v>
      </c>
      <c r="E37" s="56">
        <f>SUM(E36*0.15)</f>
        <v>55.713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1:16" s="17" customFormat="1" ht="12.75">
      <c r="A38" s="165" t="s">
        <v>371</v>
      </c>
      <c r="B38" s="55"/>
      <c r="C38" s="48" t="s">
        <v>54</v>
      </c>
      <c r="D38" s="55" t="s">
        <v>24</v>
      </c>
      <c r="E38" s="56">
        <f>SUM(E36*0.6)</f>
        <v>222.852</v>
      </c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1:16" s="17" customFormat="1" ht="14.25">
      <c r="A39" s="165" t="s">
        <v>372</v>
      </c>
      <c r="B39" s="55"/>
      <c r="C39" s="48" t="s">
        <v>55</v>
      </c>
      <c r="D39" s="55" t="s">
        <v>48</v>
      </c>
      <c r="E39" s="56">
        <f>SUM(E36*0.005)</f>
        <v>1.8571000000000002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1:16" s="17" customFormat="1" ht="14.25">
      <c r="A40" s="165" t="s">
        <v>373</v>
      </c>
      <c r="B40" s="55"/>
      <c r="C40" s="48" t="s">
        <v>56</v>
      </c>
      <c r="D40" s="55" t="s">
        <v>48</v>
      </c>
      <c r="E40" s="56">
        <f>SUM(E36)</f>
        <v>371.42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1:16" s="17" customFormat="1" ht="14.25">
      <c r="A41" s="53" t="s">
        <v>374</v>
      </c>
      <c r="B41" s="55"/>
      <c r="C41" s="52" t="s">
        <v>57</v>
      </c>
      <c r="D41" s="27" t="s">
        <v>23</v>
      </c>
      <c r="E41" s="28">
        <v>34.65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16" s="17" customFormat="1" ht="12.75">
      <c r="A42" s="165" t="s">
        <v>375</v>
      </c>
      <c r="B42" s="55"/>
      <c r="C42" s="48" t="s">
        <v>58</v>
      </c>
      <c r="D42" s="55" t="s">
        <v>53</v>
      </c>
      <c r="E42" s="56">
        <f>SUM(E41*0.25)</f>
        <v>8.6625</v>
      </c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1:16" s="17" customFormat="1" ht="12.75">
      <c r="A43" s="165" t="s">
        <v>376</v>
      </c>
      <c r="B43" s="55"/>
      <c r="C43" s="48" t="s">
        <v>54</v>
      </c>
      <c r="D43" s="55" t="s">
        <v>24</v>
      </c>
      <c r="E43" s="56">
        <f>SUM(E41*1.64)</f>
        <v>56.82599999999999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1:16" s="17" customFormat="1" ht="14.25">
      <c r="A44" s="165" t="s">
        <v>377</v>
      </c>
      <c r="B44" s="55"/>
      <c r="C44" s="48" t="s">
        <v>55</v>
      </c>
      <c r="D44" s="55" t="s">
        <v>48</v>
      </c>
      <c r="E44" s="56">
        <f>SUM(E41*0.005)</f>
        <v>0.17325</v>
      </c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s="17" customFormat="1" ht="14.25">
      <c r="A45" s="165" t="s">
        <v>378</v>
      </c>
      <c r="B45" s="55"/>
      <c r="C45" s="48" t="s">
        <v>56</v>
      </c>
      <c r="D45" s="55" t="s">
        <v>48</v>
      </c>
      <c r="E45" s="56">
        <f>SUM(E41)</f>
        <v>34.65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1:16" s="17" customFormat="1" ht="38.25">
      <c r="A46" s="53" t="s">
        <v>379</v>
      </c>
      <c r="B46" s="55"/>
      <c r="C46" s="52" t="s">
        <v>405</v>
      </c>
      <c r="D46" s="27" t="s">
        <v>23</v>
      </c>
      <c r="E46" s="28">
        <f>E41+E27</f>
        <v>330.48999999999995</v>
      </c>
      <c r="F46" s="28"/>
      <c r="G46" s="28"/>
      <c r="H46" s="19"/>
      <c r="I46" s="19"/>
      <c r="J46" s="19"/>
      <c r="K46" s="19"/>
      <c r="L46" s="19"/>
      <c r="M46" s="19"/>
      <c r="N46" s="19"/>
      <c r="O46" s="19"/>
      <c r="P46" s="19"/>
    </row>
    <row r="47" spans="1:16" s="17" customFormat="1" ht="25.5">
      <c r="A47" s="53" t="s">
        <v>380</v>
      </c>
      <c r="B47" s="57"/>
      <c r="C47" s="52" t="s">
        <v>349</v>
      </c>
      <c r="D47" s="27" t="s">
        <v>23</v>
      </c>
      <c r="E47" s="28">
        <v>91.44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16" s="17" customFormat="1" ht="14.25">
      <c r="A48" s="165" t="s">
        <v>381</v>
      </c>
      <c r="B48" s="55"/>
      <c r="C48" s="48" t="s">
        <v>220</v>
      </c>
      <c r="D48" s="54" t="s">
        <v>50</v>
      </c>
      <c r="E48" s="56">
        <f>SUM(E47*1.04)</f>
        <v>95.0976</v>
      </c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1:16" s="17" customFormat="1" ht="14.25">
      <c r="A49" s="165" t="s">
        <v>382</v>
      </c>
      <c r="B49" s="55"/>
      <c r="C49" s="48" t="s">
        <v>394</v>
      </c>
      <c r="D49" s="54" t="s">
        <v>50</v>
      </c>
      <c r="E49" s="56">
        <f>SUM(E47*1.04)</f>
        <v>95.0976</v>
      </c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1:16" s="17" customFormat="1" ht="14.25">
      <c r="A50" s="165" t="s">
        <v>383</v>
      </c>
      <c r="B50" s="55"/>
      <c r="C50" s="48" t="s">
        <v>56</v>
      </c>
      <c r="D50" s="55" t="s">
        <v>48</v>
      </c>
      <c r="E50" s="56">
        <f>SUM(E47)</f>
        <v>91.44</v>
      </c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</row>
    <row r="51" spans="1:16" s="17" customFormat="1" ht="15">
      <c r="A51" s="205" t="s">
        <v>62</v>
      </c>
      <c r="B51" s="205"/>
      <c r="C51" s="205"/>
      <c r="D51" s="205"/>
      <c r="E51" s="205"/>
      <c r="F51" s="106"/>
      <c r="G51" s="106"/>
      <c r="H51" s="106"/>
      <c r="I51" s="106"/>
      <c r="J51" s="106"/>
      <c r="K51" s="106"/>
      <c r="L51" s="16"/>
      <c r="M51" s="16"/>
      <c r="N51" s="16"/>
      <c r="O51" s="16"/>
      <c r="P51" s="16"/>
    </row>
    <row r="52" spans="1:16" s="17" customFormat="1" ht="38.25">
      <c r="A52" s="53" t="s">
        <v>384</v>
      </c>
      <c r="B52" s="55"/>
      <c r="C52" s="52" t="s">
        <v>418</v>
      </c>
      <c r="D52" s="27" t="s">
        <v>23</v>
      </c>
      <c r="E52" s="28">
        <v>25.66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 s="17" customFormat="1" ht="51">
      <c r="A53" s="165" t="s">
        <v>385</v>
      </c>
      <c r="B53" s="55"/>
      <c r="C53" s="48" t="s">
        <v>419</v>
      </c>
      <c r="D53" s="55" t="s">
        <v>48</v>
      </c>
      <c r="E53" s="56">
        <f>SUM(E52*1.1)</f>
        <v>28.226000000000003</v>
      </c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</row>
    <row r="54" spans="1:16" s="17" customFormat="1" ht="25.5">
      <c r="A54" s="165" t="s">
        <v>386</v>
      </c>
      <c r="B54" s="55"/>
      <c r="C54" s="48" t="s">
        <v>420</v>
      </c>
      <c r="D54" s="55" t="s">
        <v>48</v>
      </c>
      <c r="E54" s="56">
        <f>SUM(E52*1.1)</f>
        <v>28.226000000000003</v>
      </c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</row>
    <row r="55" spans="1:16" s="17" customFormat="1" ht="25.5">
      <c r="A55" s="53" t="s">
        <v>387</v>
      </c>
      <c r="B55" s="55"/>
      <c r="C55" s="52" t="s">
        <v>221</v>
      </c>
      <c r="D55" s="27" t="s">
        <v>23</v>
      </c>
      <c r="E55" s="28">
        <v>148.66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1:16" s="17" customFormat="1" ht="12.75">
      <c r="A56" s="165" t="s">
        <v>388</v>
      </c>
      <c r="B56" s="55"/>
      <c r="C56" s="48" t="s">
        <v>52</v>
      </c>
      <c r="D56" s="55" t="s">
        <v>53</v>
      </c>
      <c r="E56" s="56">
        <f>SUM(E55*0.15)</f>
        <v>22.299</v>
      </c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</row>
    <row r="57" spans="1:16" s="17" customFormat="1" ht="12.75">
      <c r="A57" s="165" t="s">
        <v>389</v>
      </c>
      <c r="B57" s="55"/>
      <c r="C57" s="48" t="s">
        <v>54</v>
      </c>
      <c r="D57" s="55" t="s">
        <v>24</v>
      </c>
      <c r="E57" s="56">
        <f>SUM(E55*0.6)</f>
        <v>89.196</v>
      </c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1:16" s="17" customFormat="1" ht="14.25">
      <c r="A58" s="165" t="s">
        <v>390</v>
      </c>
      <c r="B58" s="55"/>
      <c r="C58" s="48" t="s">
        <v>55</v>
      </c>
      <c r="D58" s="55" t="s">
        <v>48</v>
      </c>
      <c r="E58" s="56">
        <f>SUM(E55*0.005)</f>
        <v>0.7433</v>
      </c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1:16" ht="14.25">
      <c r="A59" s="165" t="s">
        <v>396</v>
      </c>
      <c r="B59" s="55"/>
      <c r="C59" s="48" t="s">
        <v>56</v>
      </c>
      <c r="D59" s="55" t="s">
        <v>48</v>
      </c>
      <c r="E59" s="56">
        <f>SUM(E55)</f>
        <v>148.66</v>
      </c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0" spans="1:16" ht="38.25">
      <c r="A60" s="53" t="s">
        <v>397</v>
      </c>
      <c r="B60" s="55"/>
      <c r="C60" s="52" t="s">
        <v>406</v>
      </c>
      <c r="D60" s="27" t="s">
        <v>23</v>
      </c>
      <c r="E60" s="28">
        <f>E55</f>
        <v>148.66</v>
      </c>
      <c r="F60" s="28"/>
      <c r="G60" s="28"/>
      <c r="H60" s="19"/>
      <c r="I60" s="19"/>
      <c r="J60" s="19"/>
      <c r="K60" s="19"/>
      <c r="L60" s="19"/>
      <c r="M60" s="19"/>
      <c r="N60" s="19"/>
      <c r="O60" s="19"/>
      <c r="P60" s="19"/>
    </row>
    <row r="61" spans="1:16" s="31" customFormat="1" ht="12.75">
      <c r="A61" s="2"/>
      <c r="B61" s="2"/>
      <c r="C61" s="21" t="s">
        <v>25</v>
      </c>
      <c r="D61" s="22"/>
      <c r="E61" s="22"/>
      <c r="F61" s="22"/>
      <c r="G61" s="22"/>
      <c r="H61" s="22"/>
      <c r="I61" s="22"/>
      <c r="J61" s="22"/>
      <c r="K61" s="22"/>
      <c r="L61" s="50">
        <f>SUM(L16:L60)</f>
        <v>0</v>
      </c>
      <c r="M61" s="50">
        <f>SUM(M16:M60)</f>
        <v>0</v>
      </c>
      <c r="N61" s="50">
        <f>SUM(N16:N60)</f>
        <v>0</v>
      </c>
      <c r="O61" s="50">
        <f>SUM(O16:O60)</f>
        <v>0</v>
      </c>
      <c r="P61" s="23">
        <f>M61+N61+O61</f>
        <v>0</v>
      </c>
    </row>
    <row r="62" spans="1:16" s="31" customFormat="1" ht="25.5">
      <c r="A62" s="2"/>
      <c r="B62" s="2"/>
      <c r="C62" s="24" t="s">
        <v>26</v>
      </c>
      <c r="D62" s="146"/>
      <c r="E62" s="22"/>
      <c r="F62" s="22"/>
      <c r="G62" s="22"/>
      <c r="H62" s="22"/>
      <c r="I62" s="22"/>
      <c r="J62" s="22"/>
      <c r="K62" s="22"/>
      <c r="L62" s="22"/>
      <c r="M62" s="25"/>
      <c r="N62" s="25"/>
      <c r="O62" s="25"/>
      <c r="P62" s="49"/>
    </row>
    <row r="63" spans="1:16" s="31" customFormat="1" ht="12.75">
      <c r="A63" s="2"/>
      <c r="B63" s="2"/>
      <c r="C63" s="26" t="s">
        <v>25</v>
      </c>
      <c r="D63" s="27"/>
      <c r="E63" s="27"/>
      <c r="F63" s="27"/>
      <c r="G63" s="27"/>
      <c r="H63" s="27"/>
      <c r="I63" s="27"/>
      <c r="J63" s="27"/>
      <c r="K63" s="27"/>
      <c r="L63" s="27"/>
      <c r="M63" s="28">
        <f>M61+M62</f>
        <v>0</v>
      </c>
      <c r="N63" s="28">
        <f>N61+N62</f>
        <v>0</v>
      </c>
      <c r="O63" s="28">
        <f>O61+O62</f>
        <v>0</v>
      </c>
      <c r="P63" s="28">
        <f>P61+P62</f>
        <v>0</v>
      </c>
    </row>
    <row r="64" spans="1:16" s="31" customFormat="1" ht="12.75">
      <c r="A64" s="2"/>
      <c r="B64" s="2"/>
      <c r="C64" s="2"/>
      <c r="D64" s="1"/>
      <c r="E64" s="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4" s="31" customFormat="1" ht="12.75">
      <c r="A65" s="29" t="s">
        <v>27</v>
      </c>
      <c r="B65" s="30"/>
      <c r="C65" s="30"/>
      <c r="D65" s="30"/>
    </row>
    <row r="66" spans="1:4" s="31" customFormat="1" ht="12.75">
      <c r="A66" s="32" t="s">
        <v>28</v>
      </c>
      <c r="B66" s="30"/>
      <c r="C66" s="30"/>
      <c r="D66" s="30"/>
    </row>
    <row r="67" spans="1:4" s="31" customFormat="1" ht="12.75">
      <c r="A67" s="32" t="s">
        <v>29</v>
      </c>
      <c r="B67" s="30"/>
      <c r="C67" s="30"/>
      <c r="D67" s="30"/>
    </row>
    <row r="68" spans="1:4" s="31" customFormat="1" ht="12.75">
      <c r="A68" s="32" t="s">
        <v>30</v>
      </c>
      <c r="B68" s="30"/>
      <c r="C68" s="30"/>
      <c r="D68" s="30"/>
    </row>
    <row r="69" spans="1:4" s="31" customFormat="1" ht="12.75">
      <c r="A69" s="32" t="s">
        <v>31</v>
      </c>
      <c r="B69" s="30"/>
      <c r="C69" s="30"/>
      <c r="D69" s="30"/>
    </row>
    <row r="70" spans="1:4" s="31" customFormat="1" ht="12.75">
      <c r="A70" s="32" t="s">
        <v>32</v>
      </c>
      <c r="B70" s="30"/>
      <c r="C70" s="30"/>
      <c r="D70" s="30"/>
    </row>
    <row r="71" spans="1:16" ht="12.75">
      <c r="A71" s="32" t="s">
        <v>33</v>
      </c>
      <c r="B71" s="30"/>
      <c r="C71" s="30"/>
      <c r="D71" s="30"/>
      <c r="E71" s="31"/>
      <c r="F71" s="31"/>
      <c r="G71" s="31"/>
      <c r="H71" s="31"/>
      <c r="I71" s="31"/>
      <c r="J71" s="31"/>
      <c r="K71" s="31"/>
      <c r="L71" s="33"/>
      <c r="M71" s="31"/>
      <c r="N71" s="31"/>
      <c r="O71" s="31"/>
      <c r="P71" s="31"/>
    </row>
    <row r="72" spans="1:16" ht="12.75">
      <c r="A72" s="32" t="s">
        <v>34</v>
      </c>
      <c r="B72" s="30"/>
      <c r="C72" s="30"/>
      <c r="D72" s="30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1:16" ht="12.75">
      <c r="A73" s="32" t="s">
        <v>35</v>
      </c>
      <c r="B73" s="30"/>
      <c r="C73" s="30"/>
      <c r="D73" s="30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1:16" ht="12.75">
      <c r="A74" s="32" t="s">
        <v>36</v>
      </c>
      <c r="B74" s="30"/>
      <c r="C74" s="30"/>
      <c r="D74" s="30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6" spans="1:4" ht="12.75">
      <c r="A76" s="206" t="s">
        <v>67</v>
      </c>
      <c r="B76" s="206"/>
      <c r="C76" s="65"/>
      <c r="D76" s="155"/>
    </row>
    <row r="77" spans="1:4" ht="15">
      <c r="A77" s="203"/>
      <c r="B77" s="203"/>
      <c r="C77" s="148"/>
      <c r="D77" s="81"/>
    </row>
    <row r="78" spans="1:4" ht="12.75">
      <c r="A78" s="206" t="s">
        <v>66</v>
      </c>
      <c r="B78" s="206"/>
      <c r="C78" s="79"/>
      <c r="D78" s="155"/>
    </row>
    <row r="79" spans="1:4" ht="15">
      <c r="A79" s="204"/>
      <c r="B79" s="204"/>
      <c r="C79" s="148" t="s">
        <v>413</v>
      </c>
      <c r="D79" s="70"/>
    </row>
  </sheetData>
  <sheetProtection/>
  <mergeCells count="26">
    <mergeCell ref="A1:P1"/>
    <mergeCell ref="A2:P2"/>
    <mergeCell ref="A4:C4"/>
    <mergeCell ref="I10:P10"/>
    <mergeCell ref="A6:C6"/>
    <mergeCell ref="D4:P4"/>
    <mergeCell ref="A5:C5"/>
    <mergeCell ref="D5:P5"/>
    <mergeCell ref="N9:O9"/>
    <mergeCell ref="D6:P6"/>
    <mergeCell ref="A9:H9"/>
    <mergeCell ref="A7:P7"/>
    <mergeCell ref="A79:B79"/>
    <mergeCell ref="A76:B76"/>
    <mergeCell ref="A51:E51"/>
    <mergeCell ref="A26:E26"/>
    <mergeCell ref="A77:B77"/>
    <mergeCell ref="L12:P12"/>
    <mergeCell ref="A12:A13"/>
    <mergeCell ref="F12:I12"/>
    <mergeCell ref="A15:E15"/>
    <mergeCell ref="A78:B78"/>
    <mergeCell ref="B12:B13"/>
    <mergeCell ref="C12:C13"/>
    <mergeCell ref="D12:D13"/>
    <mergeCell ref="E12:E13"/>
  </mergeCells>
  <printOptions horizontalCentered="1"/>
  <pageMargins left="0.5118110236220472" right="0.5118110236220472" top="0.9448818897637796" bottom="0.9448818897637796" header="0.31496062992125984" footer="0.31496062992125984"/>
  <pageSetup horizontalDpi="600" verticalDpi="600" orientation="landscape" paperSize="9" scale="85" r:id="rId1"/>
  <headerFooter>
    <oddFooter>&amp;C&amp;P lapa no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49">
      <selection activeCell="D55" sqref="D55"/>
    </sheetView>
  </sheetViews>
  <sheetFormatPr defaultColWidth="9.140625" defaultRowHeight="15"/>
  <cols>
    <col min="1" max="1" width="6.28125" style="2" customWidth="1"/>
    <col min="2" max="2" width="6.140625" style="2" customWidth="1"/>
    <col min="3" max="3" width="41.140625" style="2" customWidth="1"/>
    <col min="4" max="4" width="7.140625" style="1" customWidth="1"/>
    <col min="5" max="5" width="8.28125" style="1" customWidth="1"/>
    <col min="6" max="6" width="7.140625" style="2" customWidth="1"/>
    <col min="7" max="7" width="7.57421875" style="2" customWidth="1"/>
    <col min="8" max="8" width="7.8515625" style="2" customWidth="1"/>
    <col min="9" max="10" width="7.57421875" style="2" customWidth="1"/>
    <col min="11" max="11" width="8.57421875" style="2" customWidth="1"/>
    <col min="12" max="12" width="9.00390625" style="2" customWidth="1"/>
    <col min="13" max="13" width="9.421875" style="2" customWidth="1"/>
    <col min="14" max="14" width="8.00390625" style="2" customWidth="1"/>
    <col min="15" max="15" width="7.57421875" style="2" customWidth="1"/>
    <col min="16" max="16" width="8.140625" style="2" customWidth="1"/>
    <col min="17" max="16384" width="9.140625" style="2" customWidth="1"/>
  </cols>
  <sheetData>
    <row r="1" spans="1:16" ht="15.75" thickBot="1">
      <c r="A1" s="198" t="s">
        <v>209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1:16" ht="16.5" thickTop="1">
      <c r="A2" s="199" t="s">
        <v>111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3:16" s="156" customFormat="1" ht="12">
      <c r="C3" s="157"/>
      <c r="D3" s="158"/>
      <c r="E3" s="158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1:16" ht="12.75">
      <c r="A4" s="193" t="s">
        <v>0</v>
      </c>
      <c r="B4" s="193"/>
      <c r="C4" s="193"/>
      <c r="D4" s="200" t="str">
        <f>Kopsavilkums!C6</f>
        <v>Skolas internāta telpu vienkāršotā renovācija</v>
      </c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</row>
    <row r="5" spans="1:16" ht="12.75">
      <c r="A5" s="193" t="s">
        <v>1</v>
      </c>
      <c r="B5" s="193"/>
      <c r="C5" s="193"/>
      <c r="D5" s="200" t="str">
        <f>Kopsavilkums!C7</f>
        <v>Avotu iela 3, Ļaudona, Madonas novads</v>
      </c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</row>
    <row r="6" spans="1:16" ht="12.75">
      <c r="A6" s="193" t="s">
        <v>2</v>
      </c>
      <c r="B6" s="193"/>
      <c r="C6" s="193"/>
      <c r="D6" s="200" t="str">
        <f>Kopsavilkums!C8</f>
        <v>Madonas novada Ļaudonas pagasta pārvalde</v>
      </c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</row>
    <row r="7" spans="1:16" ht="15">
      <c r="A7" s="193" t="str">
        <f>'LT2 Apdare'!A7:P7</f>
        <v>Iepirkums "A.Eglīša Ļaudonas vidusskolas internāta telpu vienkāršotā renovācija", identifikācijas numurs MNP2012/62</v>
      </c>
      <c r="B7" s="193"/>
      <c r="C7" s="19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</row>
    <row r="8" spans="1:16" s="156" customFormat="1" ht="12">
      <c r="A8" s="159"/>
      <c r="B8" s="159"/>
      <c r="C8" s="159"/>
      <c r="D8" s="160"/>
      <c r="E8" s="160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</row>
    <row r="9" spans="1:16" ht="12.75">
      <c r="A9" s="193"/>
      <c r="B9" s="193"/>
      <c r="C9" s="193"/>
      <c r="D9" s="193"/>
      <c r="E9" s="193"/>
      <c r="F9" s="193"/>
      <c r="G9" s="193"/>
      <c r="H9" s="193"/>
      <c r="I9" s="6" t="s">
        <v>3</v>
      </c>
      <c r="J9" s="6"/>
      <c r="K9" s="7">
        <f>P59</f>
        <v>0</v>
      </c>
      <c r="L9" s="7" t="s">
        <v>4</v>
      </c>
      <c r="M9" s="6"/>
      <c r="N9" s="209"/>
      <c r="O9" s="209"/>
      <c r="P9" s="6"/>
    </row>
    <row r="10" spans="9:16" ht="12.75">
      <c r="I10" s="193" t="str">
        <f>Kopsavilkums!D13</f>
        <v>Tāme sastādīta: </v>
      </c>
      <c r="J10" s="193"/>
      <c r="K10" s="193"/>
      <c r="L10" s="193"/>
      <c r="M10" s="193"/>
      <c r="N10" s="193"/>
      <c r="O10" s="193"/>
      <c r="P10" s="193"/>
    </row>
    <row r="11" spans="1:8" ht="13.5" thickBot="1">
      <c r="A11" s="42" t="str">
        <f>'LT1 Demontāža, konstrucijas'!A11</f>
        <v>Tāme sastādīta 2012. gada tirgus cenās</v>
      </c>
      <c r="B11" s="42"/>
      <c r="C11" s="42"/>
      <c r="D11" s="42"/>
      <c r="E11" s="42"/>
      <c r="F11" s="42"/>
      <c r="G11" s="42"/>
      <c r="H11" s="42"/>
    </row>
    <row r="12" spans="1:16" ht="15" customHeight="1">
      <c r="A12" s="214" t="s">
        <v>5</v>
      </c>
      <c r="B12" s="201" t="s">
        <v>6</v>
      </c>
      <c r="C12" s="196" t="s">
        <v>7</v>
      </c>
      <c r="D12" s="201" t="s">
        <v>8</v>
      </c>
      <c r="E12" s="201" t="s">
        <v>9</v>
      </c>
      <c r="F12" s="207" t="s">
        <v>10</v>
      </c>
      <c r="G12" s="208"/>
      <c r="H12" s="208"/>
      <c r="I12" s="208"/>
      <c r="J12" s="8"/>
      <c r="K12" s="8"/>
      <c r="L12" s="210" t="s">
        <v>11</v>
      </c>
      <c r="M12" s="210"/>
      <c r="N12" s="210"/>
      <c r="O12" s="210"/>
      <c r="P12" s="211"/>
    </row>
    <row r="13" spans="1:16" ht="59.25" customHeight="1">
      <c r="A13" s="215"/>
      <c r="B13" s="202"/>
      <c r="C13" s="197"/>
      <c r="D13" s="202"/>
      <c r="E13" s="202"/>
      <c r="F13" s="9" t="s">
        <v>12</v>
      </c>
      <c r="G13" s="9" t="s">
        <v>13</v>
      </c>
      <c r="H13" s="9" t="s">
        <v>14</v>
      </c>
      <c r="I13" s="9" t="s">
        <v>15</v>
      </c>
      <c r="J13" s="9" t="s">
        <v>16</v>
      </c>
      <c r="K13" s="9" t="s">
        <v>17</v>
      </c>
      <c r="L13" s="9" t="s">
        <v>18</v>
      </c>
      <c r="M13" s="9" t="s">
        <v>19</v>
      </c>
      <c r="N13" s="9" t="s">
        <v>20</v>
      </c>
      <c r="O13" s="9" t="s">
        <v>16</v>
      </c>
      <c r="P13" s="10" t="s">
        <v>21</v>
      </c>
    </row>
    <row r="14" spans="1:16" s="14" customFormat="1" ht="11.25" customHeight="1" thickBot="1">
      <c r="A14" s="11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3">
        <v>16</v>
      </c>
    </row>
    <row r="15" spans="1:16" s="14" customFormat="1" ht="15.75" customHeight="1">
      <c r="A15" s="205" t="s">
        <v>131</v>
      </c>
      <c r="B15" s="205"/>
      <c r="C15" s="205"/>
      <c r="D15" s="205"/>
      <c r="E15" s="205"/>
      <c r="F15" s="106"/>
      <c r="G15" s="106"/>
      <c r="H15" s="106"/>
      <c r="I15" s="106"/>
      <c r="J15" s="106"/>
      <c r="K15" s="106"/>
      <c r="L15" s="58"/>
      <c r="M15" s="58"/>
      <c r="N15" s="58"/>
      <c r="O15" s="58"/>
      <c r="P15" s="58"/>
    </row>
    <row r="16" spans="1:16" s="17" customFormat="1" ht="25.5">
      <c r="A16" s="53" t="s">
        <v>284</v>
      </c>
      <c r="B16" s="57"/>
      <c r="C16" s="52" t="s">
        <v>112</v>
      </c>
      <c r="D16" s="27" t="s">
        <v>22</v>
      </c>
      <c r="E16" s="128">
        <f>SUM(E17:E20)</f>
        <v>43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s="17" customFormat="1" ht="25.5">
      <c r="A17" s="165" t="s">
        <v>285</v>
      </c>
      <c r="B17" s="55"/>
      <c r="C17" s="48" t="s">
        <v>113</v>
      </c>
      <c r="D17" s="55" t="s">
        <v>22</v>
      </c>
      <c r="E17" s="130">
        <v>10</v>
      </c>
      <c r="F17" s="38"/>
      <c r="G17" s="38"/>
      <c r="H17" s="38"/>
      <c r="I17" s="154"/>
      <c r="J17" s="38"/>
      <c r="K17" s="38"/>
      <c r="L17" s="38"/>
      <c r="M17" s="38"/>
      <c r="N17" s="38"/>
      <c r="O17" s="38"/>
      <c r="P17" s="38"/>
    </row>
    <row r="18" spans="1:16" s="17" customFormat="1" ht="25.5">
      <c r="A18" s="165" t="s">
        <v>286</v>
      </c>
      <c r="B18" s="55"/>
      <c r="C18" s="48" t="s">
        <v>114</v>
      </c>
      <c r="D18" s="55" t="s">
        <v>22</v>
      </c>
      <c r="E18" s="130">
        <v>16</v>
      </c>
      <c r="F18" s="38"/>
      <c r="G18" s="38"/>
      <c r="H18" s="38"/>
      <c r="I18" s="154"/>
      <c r="J18" s="38"/>
      <c r="K18" s="38"/>
      <c r="L18" s="38"/>
      <c r="M18" s="38"/>
      <c r="N18" s="38"/>
      <c r="O18" s="38"/>
      <c r="P18" s="38"/>
    </row>
    <row r="19" spans="1:16" s="17" customFormat="1" ht="25.5">
      <c r="A19" s="165" t="s">
        <v>287</v>
      </c>
      <c r="B19" s="55"/>
      <c r="C19" s="48" t="s">
        <v>115</v>
      </c>
      <c r="D19" s="55" t="s">
        <v>22</v>
      </c>
      <c r="E19" s="130">
        <v>11</v>
      </c>
      <c r="F19" s="38"/>
      <c r="G19" s="38"/>
      <c r="H19" s="38"/>
      <c r="I19" s="154"/>
      <c r="J19" s="38"/>
      <c r="K19" s="38"/>
      <c r="L19" s="38"/>
      <c r="M19" s="38"/>
      <c r="N19" s="38"/>
      <c r="O19" s="38"/>
      <c r="P19" s="38"/>
    </row>
    <row r="20" spans="1:16" s="17" customFormat="1" ht="25.5">
      <c r="A20" s="165" t="s">
        <v>288</v>
      </c>
      <c r="B20" s="55"/>
      <c r="C20" s="48" t="s">
        <v>116</v>
      </c>
      <c r="D20" s="55" t="s">
        <v>22</v>
      </c>
      <c r="E20" s="130">
        <v>6</v>
      </c>
      <c r="F20" s="38"/>
      <c r="G20" s="38"/>
      <c r="H20" s="38"/>
      <c r="I20" s="154"/>
      <c r="J20" s="38"/>
      <c r="K20" s="38"/>
      <c r="L20" s="38"/>
      <c r="M20" s="38"/>
      <c r="N20" s="38"/>
      <c r="O20" s="38"/>
      <c r="P20" s="38"/>
    </row>
    <row r="21" spans="1:16" s="17" customFormat="1" ht="12.75">
      <c r="A21" s="53" t="s">
        <v>289</v>
      </c>
      <c r="B21" s="55"/>
      <c r="C21" s="52" t="s">
        <v>117</v>
      </c>
      <c r="D21" s="27" t="s">
        <v>46</v>
      </c>
      <c r="E21" s="128">
        <v>2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s="17" customFormat="1" ht="12.75">
      <c r="A22" s="165" t="s">
        <v>290</v>
      </c>
      <c r="B22" s="55"/>
      <c r="C22" s="48" t="s">
        <v>118</v>
      </c>
      <c r="D22" s="55" t="s">
        <v>40</v>
      </c>
      <c r="E22" s="130">
        <v>1</v>
      </c>
      <c r="F22" s="38"/>
      <c r="G22" s="38"/>
      <c r="H22" s="38"/>
      <c r="I22" s="154"/>
      <c r="J22" s="38"/>
      <c r="K22" s="38"/>
      <c r="L22" s="38"/>
      <c r="M22" s="38"/>
      <c r="N22" s="38"/>
      <c r="O22" s="38"/>
      <c r="P22" s="38"/>
    </row>
    <row r="23" spans="1:16" s="17" customFormat="1" ht="12.75">
      <c r="A23" s="165" t="s">
        <v>291</v>
      </c>
      <c r="B23" s="55"/>
      <c r="C23" s="48" t="s">
        <v>119</v>
      </c>
      <c r="D23" s="55" t="s">
        <v>40</v>
      </c>
      <c r="E23" s="130">
        <v>1</v>
      </c>
      <c r="F23" s="38"/>
      <c r="G23" s="38"/>
      <c r="H23" s="38"/>
      <c r="I23" s="154"/>
      <c r="J23" s="38"/>
      <c r="K23" s="38"/>
      <c r="L23" s="38"/>
      <c r="M23" s="38"/>
      <c r="N23" s="38"/>
      <c r="O23" s="38"/>
      <c r="P23" s="38"/>
    </row>
    <row r="24" spans="1:16" s="17" customFormat="1" ht="25.5">
      <c r="A24" s="53" t="s">
        <v>292</v>
      </c>
      <c r="B24" s="55"/>
      <c r="C24" s="52" t="s">
        <v>120</v>
      </c>
      <c r="D24" s="27" t="s">
        <v>22</v>
      </c>
      <c r="E24" s="128">
        <f>SUM(E25:E27)</f>
        <v>15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s="17" customFormat="1" ht="25.5">
      <c r="A25" s="165" t="s">
        <v>293</v>
      </c>
      <c r="B25" s="55"/>
      <c r="C25" s="48" t="s">
        <v>121</v>
      </c>
      <c r="D25" s="55" t="s">
        <v>22</v>
      </c>
      <c r="E25" s="130">
        <v>5</v>
      </c>
      <c r="F25" s="38"/>
      <c r="G25" s="38"/>
      <c r="H25" s="38"/>
      <c r="I25" s="154"/>
      <c r="J25" s="38"/>
      <c r="K25" s="38"/>
      <c r="L25" s="38"/>
      <c r="M25" s="38"/>
      <c r="N25" s="38"/>
      <c r="O25" s="38"/>
      <c r="P25" s="38"/>
    </row>
    <row r="26" spans="1:16" s="17" customFormat="1" ht="25.5">
      <c r="A26" s="165" t="s">
        <v>294</v>
      </c>
      <c r="B26" s="55"/>
      <c r="C26" s="48" t="s">
        <v>122</v>
      </c>
      <c r="D26" s="55" t="s">
        <v>22</v>
      </c>
      <c r="E26" s="130">
        <v>4</v>
      </c>
      <c r="F26" s="38"/>
      <c r="G26" s="38"/>
      <c r="H26" s="38"/>
      <c r="I26" s="154"/>
      <c r="J26" s="38"/>
      <c r="K26" s="38"/>
      <c r="L26" s="38"/>
      <c r="M26" s="38"/>
      <c r="N26" s="38"/>
      <c r="O26" s="38"/>
      <c r="P26" s="38"/>
    </row>
    <row r="27" spans="1:16" s="17" customFormat="1" ht="25.5">
      <c r="A27" s="165" t="s">
        <v>295</v>
      </c>
      <c r="B27" s="55"/>
      <c r="C27" s="48" t="s">
        <v>123</v>
      </c>
      <c r="D27" s="55" t="s">
        <v>22</v>
      </c>
      <c r="E27" s="130">
        <v>6</v>
      </c>
      <c r="F27" s="38"/>
      <c r="G27" s="38"/>
      <c r="H27" s="38"/>
      <c r="I27" s="154"/>
      <c r="J27" s="38"/>
      <c r="K27" s="38"/>
      <c r="L27" s="38"/>
      <c r="M27" s="38"/>
      <c r="N27" s="38"/>
      <c r="O27" s="38"/>
      <c r="P27" s="38"/>
    </row>
    <row r="28" spans="1:16" s="17" customFormat="1" ht="12.75">
      <c r="A28" s="53" t="s">
        <v>296</v>
      </c>
      <c r="B28" s="55"/>
      <c r="C28" s="52" t="s">
        <v>124</v>
      </c>
      <c r="D28" s="27" t="s">
        <v>22</v>
      </c>
      <c r="E28" s="128">
        <v>4.5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s="17" customFormat="1" ht="12.75">
      <c r="A29" s="165" t="s">
        <v>297</v>
      </c>
      <c r="B29" s="55"/>
      <c r="C29" s="48" t="s">
        <v>125</v>
      </c>
      <c r="D29" s="55" t="s">
        <v>22</v>
      </c>
      <c r="E29" s="130">
        <v>4.5</v>
      </c>
      <c r="F29" s="38"/>
      <c r="G29" s="38"/>
      <c r="H29" s="38"/>
      <c r="I29" s="154"/>
      <c r="J29" s="38"/>
      <c r="K29" s="38"/>
      <c r="L29" s="38"/>
      <c r="M29" s="38"/>
      <c r="N29" s="38"/>
      <c r="O29" s="38"/>
      <c r="P29" s="38"/>
    </row>
    <row r="30" spans="1:16" s="17" customFormat="1" ht="12.75">
      <c r="A30" s="53" t="s">
        <v>298</v>
      </c>
      <c r="B30" s="55"/>
      <c r="C30" s="52" t="s">
        <v>126</v>
      </c>
      <c r="D30" s="27" t="s">
        <v>40</v>
      </c>
      <c r="E30" s="128">
        <v>2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s="17" customFormat="1" ht="12.75">
      <c r="A31" s="165" t="s">
        <v>299</v>
      </c>
      <c r="B31" s="55"/>
      <c r="C31" s="48" t="s">
        <v>127</v>
      </c>
      <c r="D31" s="55" t="s">
        <v>40</v>
      </c>
      <c r="E31" s="130">
        <v>1</v>
      </c>
      <c r="F31" s="38"/>
      <c r="G31" s="38"/>
      <c r="H31" s="38"/>
      <c r="I31" s="154"/>
      <c r="J31" s="38"/>
      <c r="K31" s="38"/>
      <c r="L31" s="38"/>
      <c r="M31" s="38"/>
      <c r="N31" s="38"/>
      <c r="O31" s="38"/>
      <c r="P31" s="38"/>
    </row>
    <row r="32" spans="1:16" s="17" customFormat="1" ht="12.75">
      <c r="A32" s="165" t="s">
        <v>300</v>
      </c>
      <c r="B32" s="55"/>
      <c r="C32" s="48" t="s">
        <v>128</v>
      </c>
      <c r="D32" s="55" t="s">
        <v>40</v>
      </c>
      <c r="E32" s="130">
        <v>1</v>
      </c>
      <c r="F32" s="38"/>
      <c r="G32" s="38"/>
      <c r="H32" s="38"/>
      <c r="I32" s="154"/>
      <c r="J32" s="38"/>
      <c r="K32" s="38"/>
      <c r="L32" s="38"/>
      <c r="M32" s="38"/>
      <c r="N32" s="38"/>
      <c r="O32" s="38"/>
      <c r="P32" s="38"/>
    </row>
    <row r="33" spans="1:16" s="17" customFormat="1" ht="25.5">
      <c r="A33" s="53" t="s">
        <v>301</v>
      </c>
      <c r="B33" s="55"/>
      <c r="C33" s="52" t="s">
        <v>129</v>
      </c>
      <c r="D33" s="27" t="s">
        <v>46</v>
      </c>
      <c r="E33" s="128">
        <v>2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s="17" customFormat="1" ht="12.75">
      <c r="A34" s="165" t="s">
        <v>302</v>
      </c>
      <c r="B34" s="55"/>
      <c r="C34" s="48" t="s">
        <v>130</v>
      </c>
      <c r="D34" s="55" t="s">
        <v>144</v>
      </c>
      <c r="E34" s="130">
        <v>2</v>
      </c>
      <c r="F34" s="38"/>
      <c r="G34" s="38"/>
      <c r="H34" s="38"/>
      <c r="I34" s="154"/>
      <c r="J34" s="38"/>
      <c r="K34" s="38"/>
      <c r="L34" s="38"/>
      <c r="M34" s="38"/>
      <c r="N34" s="38"/>
      <c r="O34" s="38"/>
      <c r="P34" s="38"/>
    </row>
    <row r="35" spans="1:16" s="17" customFormat="1" ht="15.75" customHeight="1">
      <c r="A35" s="205" t="s">
        <v>345</v>
      </c>
      <c r="B35" s="205"/>
      <c r="C35" s="205"/>
      <c r="D35" s="205"/>
      <c r="E35" s="205"/>
      <c r="F35" s="38"/>
      <c r="G35" s="38"/>
      <c r="H35" s="38"/>
      <c r="I35" s="154"/>
      <c r="J35" s="38"/>
      <c r="K35" s="38"/>
      <c r="L35" s="38"/>
      <c r="M35" s="38"/>
      <c r="N35" s="38"/>
      <c r="O35" s="38"/>
      <c r="P35" s="38"/>
    </row>
    <row r="36" spans="1:16" s="17" customFormat="1" ht="38.25">
      <c r="A36" s="53" t="s">
        <v>303</v>
      </c>
      <c r="B36" s="55"/>
      <c r="C36" s="18" t="s">
        <v>132</v>
      </c>
      <c r="D36" s="107" t="s">
        <v>22</v>
      </c>
      <c r="E36" s="113">
        <v>30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 s="17" customFormat="1" ht="25.5">
      <c r="A37" s="165" t="s">
        <v>304</v>
      </c>
      <c r="B37" s="55"/>
      <c r="C37" s="48" t="s">
        <v>133</v>
      </c>
      <c r="D37" s="108" t="s">
        <v>22</v>
      </c>
      <c r="E37" s="111">
        <v>9</v>
      </c>
      <c r="F37" s="38"/>
      <c r="G37" s="38"/>
      <c r="H37" s="38"/>
      <c r="I37" s="154"/>
      <c r="J37" s="38"/>
      <c r="K37" s="38"/>
      <c r="L37" s="38"/>
      <c r="M37" s="38"/>
      <c r="N37" s="38"/>
      <c r="O37" s="38"/>
      <c r="P37" s="38"/>
    </row>
    <row r="38" spans="1:16" s="17" customFormat="1" ht="25.5">
      <c r="A38" s="165" t="s">
        <v>305</v>
      </c>
      <c r="B38" s="55"/>
      <c r="C38" s="48" t="s">
        <v>134</v>
      </c>
      <c r="D38" s="108" t="s">
        <v>22</v>
      </c>
      <c r="E38" s="111">
        <v>7</v>
      </c>
      <c r="F38" s="38"/>
      <c r="G38" s="38"/>
      <c r="H38" s="38"/>
      <c r="I38" s="154"/>
      <c r="J38" s="38"/>
      <c r="K38" s="38"/>
      <c r="L38" s="38"/>
      <c r="M38" s="38"/>
      <c r="N38" s="38"/>
      <c r="O38" s="38"/>
      <c r="P38" s="38"/>
    </row>
    <row r="39" spans="1:16" s="17" customFormat="1" ht="25.5">
      <c r="A39" s="165" t="s">
        <v>306</v>
      </c>
      <c r="B39" s="55"/>
      <c r="C39" s="48" t="s">
        <v>135</v>
      </c>
      <c r="D39" s="108" t="s">
        <v>22</v>
      </c>
      <c r="E39" s="111">
        <v>14</v>
      </c>
      <c r="F39" s="38"/>
      <c r="G39" s="38"/>
      <c r="H39" s="38"/>
      <c r="I39" s="154"/>
      <c r="J39" s="38"/>
      <c r="K39" s="38"/>
      <c r="L39" s="38"/>
      <c r="M39" s="38"/>
      <c r="N39" s="38"/>
      <c r="O39" s="38"/>
      <c r="P39" s="38"/>
    </row>
    <row r="40" spans="1:16" s="17" customFormat="1" ht="12.75">
      <c r="A40" s="53" t="s">
        <v>307</v>
      </c>
      <c r="B40" s="55"/>
      <c r="C40" s="18" t="s">
        <v>136</v>
      </c>
      <c r="D40" s="107" t="s">
        <v>137</v>
      </c>
      <c r="E40" s="113">
        <v>4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16" s="17" customFormat="1" ht="12.75">
      <c r="A41" s="165" t="s">
        <v>308</v>
      </c>
      <c r="B41" s="55"/>
      <c r="C41" s="48" t="s">
        <v>138</v>
      </c>
      <c r="D41" s="108" t="s">
        <v>40</v>
      </c>
      <c r="E41" s="111">
        <v>4</v>
      </c>
      <c r="F41" s="38"/>
      <c r="G41" s="38"/>
      <c r="H41" s="38"/>
      <c r="I41" s="154"/>
      <c r="J41" s="38"/>
      <c r="K41" s="38"/>
      <c r="L41" s="38"/>
      <c r="M41" s="38"/>
      <c r="N41" s="38"/>
      <c r="O41" s="38"/>
      <c r="P41" s="38"/>
    </row>
    <row r="42" spans="1:16" s="17" customFormat="1" ht="12.75">
      <c r="A42" s="53" t="s">
        <v>309</v>
      </c>
      <c r="B42" s="55"/>
      <c r="C42" s="18" t="s">
        <v>139</v>
      </c>
      <c r="D42" s="107" t="s">
        <v>22</v>
      </c>
      <c r="E42" s="113">
        <v>6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s="17" customFormat="1" ht="12.75">
      <c r="A43" s="165" t="s">
        <v>310</v>
      </c>
      <c r="B43" s="55"/>
      <c r="C43" s="129" t="s">
        <v>140</v>
      </c>
      <c r="D43" s="55" t="s">
        <v>40</v>
      </c>
      <c r="E43" s="130">
        <v>2</v>
      </c>
      <c r="F43" s="38"/>
      <c r="G43" s="38"/>
      <c r="H43" s="38"/>
      <c r="I43" s="154"/>
      <c r="J43" s="38"/>
      <c r="K43" s="38"/>
      <c r="L43" s="38"/>
      <c r="M43" s="38"/>
      <c r="N43" s="38"/>
      <c r="O43" s="38"/>
      <c r="P43" s="38"/>
    </row>
    <row r="44" spans="1:16" s="17" customFormat="1" ht="12.75">
      <c r="A44" s="165" t="s">
        <v>311</v>
      </c>
      <c r="B44" s="55"/>
      <c r="C44" s="129" t="s">
        <v>141</v>
      </c>
      <c r="D44" s="55" t="s">
        <v>40</v>
      </c>
      <c r="E44" s="130">
        <v>2</v>
      </c>
      <c r="F44" s="38"/>
      <c r="G44" s="38"/>
      <c r="H44" s="38"/>
      <c r="I44" s="154"/>
      <c r="J44" s="38"/>
      <c r="K44" s="38"/>
      <c r="L44" s="38"/>
      <c r="M44" s="38"/>
      <c r="N44" s="38"/>
      <c r="O44" s="38"/>
      <c r="P44" s="38"/>
    </row>
    <row r="45" spans="1:16" s="17" customFormat="1" ht="25.5">
      <c r="A45" s="165" t="s">
        <v>312</v>
      </c>
      <c r="B45" s="55"/>
      <c r="C45" s="48" t="s">
        <v>142</v>
      </c>
      <c r="D45" s="55" t="s">
        <v>40</v>
      </c>
      <c r="E45" s="130">
        <v>2</v>
      </c>
      <c r="F45" s="38"/>
      <c r="G45" s="38"/>
      <c r="H45" s="38"/>
      <c r="I45" s="154"/>
      <c r="J45" s="38"/>
      <c r="K45" s="38"/>
      <c r="L45" s="38"/>
      <c r="M45" s="38"/>
      <c r="N45" s="38"/>
      <c r="O45" s="38"/>
      <c r="P45" s="38"/>
    </row>
    <row r="46" spans="1:16" s="17" customFormat="1" ht="38.25">
      <c r="A46" s="53" t="s">
        <v>313</v>
      </c>
      <c r="B46" s="55"/>
      <c r="C46" s="18" t="s">
        <v>143</v>
      </c>
      <c r="D46" s="27" t="s">
        <v>144</v>
      </c>
      <c r="E46" s="128">
        <f>SUM(E47:E51)</f>
        <v>16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6" s="17" customFormat="1" ht="63.75">
      <c r="A47" s="165" t="s">
        <v>314</v>
      </c>
      <c r="B47" s="55"/>
      <c r="C47" s="48" t="s">
        <v>145</v>
      </c>
      <c r="D47" s="55" t="s">
        <v>144</v>
      </c>
      <c r="E47" s="130">
        <v>3</v>
      </c>
      <c r="F47" s="38"/>
      <c r="G47" s="38"/>
      <c r="H47" s="38"/>
      <c r="I47" s="154"/>
      <c r="J47" s="38"/>
      <c r="K47" s="38"/>
      <c r="L47" s="38"/>
      <c r="M47" s="38"/>
      <c r="N47" s="38"/>
      <c r="O47" s="38"/>
      <c r="P47" s="38"/>
    </row>
    <row r="48" spans="1:16" s="17" customFormat="1" ht="63.75">
      <c r="A48" s="165" t="s">
        <v>315</v>
      </c>
      <c r="B48" s="55"/>
      <c r="C48" s="48" t="s">
        <v>146</v>
      </c>
      <c r="D48" s="55" t="s">
        <v>144</v>
      </c>
      <c r="E48" s="130">
        <v>4</v>
      </c>
      <c r="F48" s="38"/>
      <c r="G48" s="38"/>
      <c r="H48" s="38"/>
      <c r="I48" s="154"/>
      <c r="J48" s="38"/>
      <c r="K48" s="38"/>
      <c r="L48" s="38"/>
      <c r="M48" s="38"/>
      <c r="N48" s="38"/>
      <c r="O48" s="38"/>
      <c r="P48" s="38"/>
    </row>
    <row r="49" spans="1:16" s="17" customFormat="1" ht="63.75">
      <c r="A49" s="165" t="s">
        <v>316</v>
      </c>
      <c r="B49" s="55"/>
      <c r="C49" s="48" t="s">
        <v>147</v>
      </c>
      <c r="D49" s="55" t="s">
        <v>144</v>
      </c>
      <c r="E49" s="130">
        <v>1</v>
      </c>
      <c r="F49" s="38"/>
      <c r="G49" s="38"/>
      <c r="H49" s="38"/>
      <c r="I49" s="154"/>
      <c r="J49" s="38"/>
      <c r="K49" s="38"/>
      <c r="L49" s="38"/>
      <c r="M49" s="38"/>
      <c r="N49" s="38"/>
      <c r="O49" s="38"/>
      <c r="P49" s="38"/>
    </row>
    <row r="50" spans="1:16" s="17" customFormat="1" ht="51">
      <c r="A50" s="165" t="s">
        <v>317</v>
      </c>
      <c r="B50" s="55"/>
      <c r="C50" s="48" t="s">
        <v>148</v>
      </c>
      <c r="D50" s="55" t="s">
        <v>144</v>
      </c>
      <c r="E50" s="130">
        <v>4</v>
      </c>
      <c r="F50" s="38"/>
      <c r="G50" s="38"/>
      <c r="H50" s="38"/>
      <c r="I50" s="154"/>
      <c r="J50" s="38"/>
      <c r="K50" s="38"/>
      <c r="L50" s="38"/>
      <c r="M50" s="38"/>
      <c r="N50" s="38"/>
      <c r="O50" s="38"/>
      <c r="P50" s="38"/>
    </row>
    <row r="51" spans="1:16" s="17" customFormat="1" ht="25.5">
      <c r="A51" s="165" t="s">
        <v>318</v>
      </c>
      <c r="B51" s="55"/>
      <c r="C51" s="48" t="s">
        <v>149</v>
      </c>
      <c r="D51" s="55" t="s">
        <v>144</v>
      </c>
      <c r="E51" s="130">
        <v>4</v>
      </c>
      <c r="F51" s="38"/>
      <c r="G51" s="38"/>
      <c r="H51" s="38"/>
      <c r="I51" s="154"/>
      <c r="J51" s="38"/>
      <c r="K51" s="38"/>
      <c r="L51" s="38"/>
      <c r="M51" s="38"/>
      <c r="N51" s="38"/>
      <c r="O51" s="38"/>
      <c r="P51" s="38"/>
    </row>
    <row r="52" spans="1:16" s="17" customFormat="1" ht="12.75">
      <c r="A52" s="53" t="s">
        <v>319</v>
      </c>
      <c r="B52" s="55"/>
      <c r="C52" s="18" t="s">
        <v>150</v>
      </c>
      <c r="D52" s="27" t="s">
        <v>151</v>
      </c>
      <c r="E52" s="128">
        <v>6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 s="17" customFormat="1" ht="12.75">
      <c r="A53" s="165" t="s">
        <v>320</v>
      </c>
      <c r="B53" s="55"/>
      <c r="C53" s="48" t="s">
        <v>152</v>
      </c>
      <c r="D53" s="55" t="s">
        <v>151</v>
      </c>
      <c r="E53" s="130">
        <v>6</v>
      </c>
      <c r="F53" s="38"/>
      <c r="G53" s="38"/>
      <c r="H53" s="38"/>
      <c r="I53" s="154"/>
      <c r="J53" s="38"/>
      <c r="K53" s="38"/>
      <c r="L53" s="38"/>
      <c r="M53" s="38"/>
      <c r="N53" s="38"/>
      <c r="O53" s="38"/>
      <c r="P53" s="38"/>
    </row>
    <row r="54" spans="1:16" s="17" customFormat="1" ht="25.5">
      <c r="A54" s="165" t="s">
        <v>321</v>
      </c>
      <c r="B54" s="55"/>
      <c r="C54" s="48" t="s">
        <v>153</v>
      </c>
      <c r="D54" s="55" t="s">
        <v>40</v>
      </c>
      <c r="E54" s="130">
        <v>4</v>
      </c>
      <c r="F54" s="38"/>
      <c r="G54" s="38"/>
      <c r="H54" s="38"/>
      <c r="I54" s="154"/>
      <c r="J54" s="38"/>
      <c r="K54" s="38"/>
      <c r="L54" s="38"/>
      <c r="M54" s="38"/>
      <c r="N54" s="38"/>
      <c r="O54" s="38"/>
      <c r="P54" s="38"/>
    </row>
    <row r="55" spans="1:16" s="17" customFormat="1" ht="25.5">
      <c r="A55" s="53" t="s">
        <v>322</v>
      </c>
      <c r="B55" s="55"/>
      <c r="C55" s="18" t="s">
        <v>154</v>
      </c>
      <c r="D55" s="27" t="s">
        <v>137</v>
      </c>
      <c r="E55" s="128">
        <v>2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1:16" s="17" customFormat="1" ht="10.5" customHeight="1">
      <c r="A56" s="165" t="s">
        <v>323</v>
      </c>
      <c r="B56" s="55"/>
      <c r="C56" s="48" t="s">
        <v>155</v>
      </c>
      <c r="D56" s="55" t="s">
        <v>156</v>
      </c>
      <c r="E56" s="131">
        <v>0.52</v>
      </c>
      <c r="F56" s="38"/>
      <c r="G56" s="38"/>
      <c r="H56" s="38"/>
      <c r="I56" s="154"/>
      <c r="J56" s="38"/>
      <c r="K56" s="38"/>
      <c r="L56" s="38"/>
      <c r="M56" s="38"/>
      <c r="N56" s="38"/>
      <c r="O56" s="38"/>
      <c r="P56" s="38"/>
    </row>
    <row r="57" spans="3:16" ht="12.75">
      <c r="C57" s="21" t="s">
        <v>25</v>
      </c>
      <c r="D57" s="22"/>
      <c r="E57" s="22"/>
      <c r="F57" s="22"/>
      <c r="G57" s="22"/>
      <c r="H57" s="22"/>
      <c r="I57" s="22"/>
      <c r="J57" s="22"/>
      <c r="K57" s="22"/>
      <c r="L57" s="50">
        <f>SUM(L16:L56)</f>
        <v>0</v>
      </c>
      <c r="M57" s="50">
        <f>SUM(M16:M56)</f>
        <v>0</v>
      </c>
      <c r="N57" s="50">
        <f>SUM(N16:N56)</f>
        <v>0</v>
      </c>
      <c r="O57" s="50">
        <f>SUM(O16:O56)</f>
        <v>0</v>
      </c>
      <c r="P57" s="23">
        <f>M57+N57+O57</f>
        <v>0</v>
      </c>
    </row>
    <row r="58" spans="3:16" ht="25.5">
      <c r="C58" s="24" t="s">
        <v>26</v>
      </c>
      <c r="D58" s="146"/>
      <c r="E58" s="22"/>
      <c r="F58" s="22"/>
      <c r="G58" s="22"/>
      <c r="H58" s="22"/>
      <c r="I58" s="22"/>
      <c r="J58" s="22"/>
      <c r="K58" s="22"/>
      <c r="L58" s="22"/>
      <c r="M58" s="25"/>
      <c r="N58" s="25"/>
      <c r="O58" s="25"/>
      <c r="P58" s="49"/>
    </row>
    <row r="59" spans="3:16" ht="12.75">
      <c r="C59" s="26" t="s">
        <v>25</v>
      </c>
      <c r="D59" s="27"/>
      <c r="E59" s="27"/>
      <c r="F59" s="27"/>
      <c r="G59" s="27"/>
      <c r="H59" s="27"/>
      <c r="I59" s="27"/>
      <c r="J59" s="27"/>
      <c r="K59" s="27"/>
      <c r="L59" s="27"/>
      <c r="M59" s="28">
        <f>M57+M58</f>
        <v>0</v>
      </c>
      <c r="N59" s="28">
        <f>N57+N58</f>
        <v>0</v>
      </c>
      <c r="O59" s="28">
        <f>O57+O58</f>
        <v>0</v>
      </c>
      <c r="P59" s="28">
        <f>P57+P58</f>
        <v>0</v>
      </c>
    </row>
    <row r="61" spans="1:4" s="31" customFormat="1" ht="12.75">
      <c r="A61" s="132" t="s">
        <v>27</v>
      </c>
      <c r="B61" s="30"/>
      <c r="C61" s="30"/>
      <c r="D61" s="30"/>
    </row>
    <row r="62" spans="1:4" s="31" customFormat="1" ht="12.75">
      <c r="A62" s="133" t="s">
        <v>28</v>
      </c>
      <c r="B62" s="30"/>
      <c r="C62" s="30"/>
      <c r="D62" s="30"/>
    </row>
    <row r="63" spans="1:4" s="31" customFormat="1" ht="12.75">
      <c r="A63" s="133" t="s">
        <v>157</v>
      </c>
      <c r="B63" s="30"/>
      <c r="C63" s="30"/>
      <c r="D63" s="30"/>
    </row>
    <row r="64" spans="1:4" s="31" customFormat="1" ht="12.75">
      <c r="A64" s="133" t="s">
        <v>158</v>
      </c>
      <c r="B64" s="30"/>
      <c r="C64" s="30"/>
      <c r="D64" s="30"/>
    </row>
    <row r="65" spans="1:4" s="31" customFormat="1" ht="12.75">
      <c r="A65" s="133" t="s">
        <v>31</v>
      </c>
      <c r="B65" s="30"/>
      <c r="C65" s="30"/>
      <c r="D65" s="30"/>
    </row>
    <row r="66" spans="1:12" s="31" customFormat="1" ht="12.75">
      <c r="A66" s="133" t="s">
        <v>32</v>
      </c>
      <c r="B66" s="30"/>
      <c r="C66" s="30"/>
      <c r="D66" s="30"/>
      <c r="L66" s="33"/>
    </row>
    <row r="67" spans="1:4" s="31" customFormat="1" ht="12.75">
      <c r="A67" s="133" t="s">
        <v>33</v>
      </c>
      <c r="B67" s="30"/>
      <c r="C67" s="30"/>
      <c r="D67" s="30"/>
    </row>
    <row r="68" spans="1:4" s="31" customFormat="1" ht="12.75">
      <c r="A68" s="133" t="s">
        <v>34</v>
      </c>
      <c r="B68" s="30"/>
      <c r="C68" s="30"/>
      <c r="D68" s="30"/>
    </row>
    <row r="69" spans="1:4" s="31" customFormat="1" ht="12.75">
      <c r="A69" s="133" t="s">
        <v>35</v>
      </c>
      <c r="B69" s="30"/>
      <c r="C69" s="30"/>
      <c r="D69" s="30"/>
    </row>
    <row r="70" ht="12.75">
      <c r="A70" s="133" t="s">
        <v>159</v>
      </c>
    </row>
    <row r="71" ht="12.75">
      <c r="A71" s="133" t="s">
        <v>160</v>
      </c>
    </row>
    <row r="72" ht="12.75">
      <c r="A72" s="133" t="s">
        <v>161</v>
      </c>
    </row>
    <row r="73" ht="12.75">
      <c r="A73" s="133" t="s">
        <v>162</v>
      </c>
    </row>
    <row r="74" ht="12.75">
      <c r="A74" s="133" t="s">
        <v>163</v>
      </c>
    </row>
    <row r="75" ht="12.75">
      <c r="A75" s="133" t="s">
        <v>164</v>
      </c>
    </row>
    <row r="76" ht="12.75">
      <c r="A76" s="133" t="s">
        <v>165</v>
      </c>
    </row>
    <row r="77" ht="12.75">
      <c r="A77" s="133" t="s">
        <v>166</v>
      </c>
    </row>
    <row r="79" spans="1:4" ht="12.75">
      <c r="A79" s="206" t="s">
        <v>67</v>
      </c>
      <c r="B79" s="206"/>
      <c r="C79" s="65"/>
      <c r="D79" s="155"/>
    </row>
    <row r="80" spans="1:4" ht="15">
      <c r="A80" s="203"/>
      <c r="B80" s="203"/>
      <c r="C80" s="148"/>
      <c r="D80" s="81"/>
    </row>
    <row r="81" spans="1:4" ht="12.75">
      <c r="A81" s="206" t="s">
        <v>66</v>
      </c>
      <c r="B81" s="206"/>
      <c r="C81" s="79"/>
      <c r="D81" s="155"/>
    </row>
    <row r="82" spans="1:4" ht="15">
      <c r="A82" s="204"/>
      <c r="B82" s="204"/>
      <c r="C82" s="148" t="s">
        <v>412</v>
      </c>
      <c r="D82" s="70"/>
    </row>
  </sheetData>
  <sheetProtection/>
  <mergeCells count="25">
    <mergeCell ref="A7:P7"/>
    <mergeCell ref="A6:C6"/>
    <mergeCell ref="D6:P6"/>
    <mergeCell ref="A1:P1"/>
    <mergeCell ref="A2:P2"/>
    <mergeCell ref="A4:C4"/>
    <mergeCell ref="D4:P4"/>
    <mergeCell ref="A5:C5"/>
    <mergeCell ref="D5:P5"/>
    <mergeCell ref="F12:I12"/>
    <mergeCell ref="L12:P12"/>
    <mergeCell ref="A9:H9"/>
    <mergeCell ref="C12:C13"/>
    <mergeCell ref="D12:D13"/>
    <mergeCell ref="E12:E13"/>
    <mergeCell ref="N9:O9"/>
    <mergeCell ref="I10:P10"/>
    <mergeCell ref="A12:A13"/>
    <mergeCell ref="B12:B13"/>
    <mergeCell ref="A80:B80"/>
    <mergeCell ref="A81:B81"/>
    <mergeCell ref="A82:B82"/>
    <mergeCell ref="A15:E15"/>
    <mergeCell ref="A35:E35"/>
    <mergeCell ref="A79:B79"/>
  </mergeCells>
  <printOptions horizontalCentered="1"/>
  <pageMargins left="0.5118110236220472" right="0.5118110236220472" top="0.9448818897637796" bottom="0.9448818897637796" header="0.31496062992125984" footer="0.31496062992125984"/>
  <pageSetup horizontalDpi="600" verticalDpi="600" orientation="landscape" paperSize="9" scale="85" r:id="rId1"/>
  <headerFooter>
    <oddFooter>&amp;C&amp;P lapa no 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64"/>
  <sheetViews>
    <sheetView zoomScaleSheetLayoutView="100" zoomScalePageLayoutView="0" workbookViewId="0" topLeftCell="A22">
      <selection activeCell="P33" sqref="P33"/>
    </sheetView>
  </sheetViews>
  <sheetFormatPr defaultColWidth="9.140625" defaultRowHeight="15"/>
  <cols>
    <col min="1" max="1" width="6.28125" style="2" customWidth="1"/>
    <col min="2" max="2" width="4.421875" style="2" customWidth="1"/>
    <col min="3" max="3" width="37.7109375" style="2" customWidth="1"/>
    <col min="4" max="4" width="7.140625" style="1" customWidth="1"/>
    <col min="5" max="5" width="7.00390625" style="1" customWidth="1"/>
    <col min="6" max="6" width="6.8515625" style="2" customWidth="1"/>
    <col min="7" max="7" width="8.00390625" style="2" customWidth="1"/>
    <col min="8" max="8" width="8.421875" style="2" customWidth="1"/>
    <col min="9" max="9" width="7.8515625" style="2" customWidth="1"/>
    <col min="10" max="10" width="8.8515625" style="2" customWidth="1"/>
    <col min="11" max="11" width="9.140625" style="2" customWidth="1"/>
    <col min="12" max="12" width="9.8515625" style="2" customWidth="1"/>
    <col min="13" max="13" width="8.8515625" style="2" customWidth="1"/>
    <col min="14" max="14" width="9.00390625" style="2" customWidth="1"/>
    <col min="15" max="15" width="9.421875" style="2" customWidth="1"/>
    <col min="16" max="16" width="10.00390625" style="2" customWidth="1"/>
    <col min="17" max="16384" width="9.140625" style="2" customWidth="1"/>
  </cols>
  <sheetData>
    <row r="1" spans="1:16" ht="15.75" thickBot="1">
      <c r="A1" s="198" t="s">
        <v>210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1:16" ht="16.5" thickTop="1">
      <c r="A2" s="199" t="s">
        <v>110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16" ht="15.7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1:16" ht="12.75">
      <c r="A4" s="193" t="s">
        <v>0</v>
      </c>
      <c r="B4" s="193"/>
      <c r="C4" s="193"/>
      <c r="D4" s="200" t="str">
        <f>Kopsavilkums!C6</f>
        <v>Skolas internāta telpu vienkāršotā renovācija</v>
      </c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</row>
    <row r="5" spans="1:16" ht="12.75">
      <c r="A5" s="193" t="s">
        <v>1</v>
      </c>
      <c r="B5" s="193"/>
      <c r="C5" s="193"/>
      <c r="D5" s="200" t="str">
        <f>Kopsavilkums!C7</f>
        <v>Avotu iela 3, Ļaudona, Madonas novads</v>
      </c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</row>
    <row r="6" spans="1:16" ht="12.75">
      <c r="A6" s="193" t="s">
        <v>2</v>
      </c>
      <c r="B6" s="193"/>
      <c r="C6" s="193"/>
      <c r="D6" s="200" t="str">
        <f>Kopsavilkums!C8</f>
        <v>Madonas novada Ļaudonas pagasta pārvalde</v>
      </c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</row>
    <row r="7" spans="1:16" ht="15">
      <c r="A7" s="193" t="str">
        <f>'LT2 Apdare'!A7:P7</f>
        <v>Iepirkums "A.Eglīša Ļaudonas vidusskolas internāta telpu vienkāršotā renovācija", identifikācijas numurs MNP2012/62</v>
      </c>
      <c r="B7" s="193"/>
      <c r="C7" s="19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</row>
    <row r="8" spans="1:16" ht="12.75">
      <c r="A8" s="5"/>
      <c r="B8" s="5"/>
      <c r="C8" s="5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</row>
    <row r="9" spans="1:16" ht="12.75">
      <c r="A9" s="193"/>
      <c r="B9" s="193"/>
      <c r="C9" s="193"/>
      <c r="D9" s="193"/>
      <c r="E9" s="193"/>
      <c r="F9" s="193"/>
      <c r="G9" s="193"/>
      <c r="H9" s="193"/>
      <c r="I9" s="6" t="s">
        <v>3</v>
      </c>
      <c r="J9" s="6"/>
      <c r="K9" s="7">
        <f>P34</f>
        <v>0</v>
      </c>
      <c r="L9" s="7" t="s">
        <v>4</v>
      </c>
      <c r="M9" s="6"/>
      <c r="N9" s="209"/>
      <c r="O9" s="209"/>
      <c r="P9" s="6"/>
    </row>
    <row r="10" spans="9:16" ht="12.75">
      <c r="I10" s="193" t="str">
        <f>Kopsavilkums!D13</f>
        <v>Tāme sastādīta: </v>
      </c>
      <c r="J10" s="193"/>
      <c r="K10" s="193"/>
      <c r="L10" s="193"/>
      <c r="M10" s="193"/>
      <c r="N10" s="193"/>
      <c r="O10" s="193"/>
      <c r="P10" s="193"/>
    </row>
    <row r="11" spans="1:8" ht="13.5" thickBot="1">
      <c r="A11" s="42" t="str">
        <f>'LT1 Demontāža, konstrucijas'!A11</f>
        <v>Tāme sastādīta 2012. gada tirgus cenās</v>
      </c>
      <c r="B11" s="42"/>
      <c r="C11" s="42"/>
      <c r="D11" s="42"/>
      <c r="E11" s="42"/>
      <c r="F11" s="42"/>
      <c r="G11" s="42"/>
      <c r="H11" s="42"/>
    </row>
    <row r="12" spans="1:16" ht="12.75">
      <c r="A12" s="212" t="s">
        <v>5</v>
      </c>
      <c r="B12" s="201" t="s">
        <v>6</v>
      </c>
      <c r="C12" s="196" t="s">
        <v>7</v>
      </c>
      <c r="D12" s="201" t="s">
        <v>8</v>
      </c>
      <c r="E12" s="201" t="s">
        <v>9</v>
      </c>
      <c r="F12" s="207" t="s">
        <v>10</v>
      </c>
      <c r="G12" s="208"/>
      <c r="H12" s="208"/>
      <c r="I12" s="208"/>
      <c r="J12" s="8"/>
      <c r="K12" s="8"/>
      <c r="L12" s="210" t="s">
        <v>11</v>
      </c>
      <c r="M12" s="210"/>
      <c r="N12" s="210"/>
      <c r="O12" s="210"/>
      <c r="P12" s="211"/>
    </row>
    <row r="13" spans="1:16" ht="71.25" customHeight="1">
      <c r="A13" s="216"/>
      <c r="B13" s="202"/>
      <c r="C13" s="197"/>
      <c r="D13" s="202"/>
      <c r="E13" s="202"/>
      <c r="F13" s="9" t="s">
        <v>229</v>
      </c>
      <c r="G13" s="9" t="s">
        <v>13</v>
      </c>
      <c r="H13" s="9" t="s">
        <v>14</v>
      </c>
      <c r="I13" s="9" t="s">
        <v>230</v>
      </c>
      <c r="J13" s="9" t="s">
        <v>231</v>
      </c>
      <c r="K13" s="9" t="s">
        <v>225</v>
      </c>
      <c r="L13" s="9" t="s">
        <v>18</v>
      </c>
      <c r="M13" s="9" t="s">
        <v>226</v>
      </c>
      <c r="N13" s="9" t="s">
        <v>20</v>
      </c>
      <c r="O13" s="9" t="s">
        <v>227</v>
      </c>
      <c r="P13" s="10" t="s">
        <v>228</v>
      </c>
    </row>
    <row r="14" spans="1:16" s="14" customFormat="1" ht="12" thickBot="1">
      <c r="A14" s="11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3">
        <v>16</v>
      </c>
    </row>
    <row r="15" spans="1:16" s="14" customFormat="1" ht="38.25">
      <c r="A15" s="47" t="s">
        <v>275</v>
      </c>
      <c r="B15" s="27"/>
      <c r="C15" s="115" t="s">
        <v>85</v>
      </c>
      <c r="D15" s="116" t="s">
        <v>45</v>
      </c>
      <c r="E15" s="116">
        <v>6</v>
      </c>
      <c r="F15" s="16"/>
      <c r="G15" s="19"/>
      <c r="H15" s="16"/>
      <c r="I15" s="16"/>
      <c r="J15" s="16"/>
      <c r="K15" s="19"/>
      <c r="L15" s="19"/>
      <c r="M15" s="19"/>
      <c r="N15" s="19"/>
      <c r="O15" s="19"/>
      <c r="P15" s="19"/>
    </row>
    <row r="16" spans="1:16" s="14" customFormat="1" ht="51">
      <c r="A16" s="164" t="s">
        <v>276</v>
      </c>
      <c r="B16" s="108"/>
      <c r="C16" s="117" t="s">
        <v>86</v>
      </c>
      <c r="D16" s="44" t="s">
        <v>45</v>
      </c>
      <c r="E16" s="112">
        <v>6</v>
      </c>
      <c r="F16" s="39"/>
      <c r="G16" s="38"/>
      <c r="H16" s="39"/>
      <c r="I16" s="39"/>
      <c r="J16" s="39"/>
      <c r="K16" s="38"/>
      <c r="L16" s="38"/>
      <c r="M16" s="38"/>
      <c r="N16" s="38"/>
      <c r="O16" s="38"/>
      <c r="P16" s="38"/>
    </row>
    <row r="17" spans="1:16" s="14" customFormat="1" ht="25.5">
      <c r="A17" s="47" t="s">
        <v>277</v>
      </c>
      <c r="B17" s="107"/>
      <c r="C17" s="118" t="s">
        <v>87</v>
      </c>
      <c r="D17" s="45" t="s">
        <v>45</v>
      </c>
      <c r="E17" s="45">
        <v>1</v>
      </c>
      <c r="F17" s="16"/>
      <c r="G17" s="19"/>
      <c r="H17" s="16"/>
      <c r="I17" s="16"/>
      <c r="J17" s="16"/>
      <c r="K17" s="19"/>
      <c r="L17" s="19"/>
      <c r="M17" s="19"/>
      <c r="N17" s="19"/>
      <c r="O17" s="19"/>
      <c r="P17" s="19"/>
    </row>
    <row r="18" spans="1:16" s="14" customFormat="1" ht="13.5" customHeight="1">
      <c r="A18" s="164" t="s">
        <v>278</v>
      </c>
      <c r="B18" s="27"/>
      <c r="C18" s="119" t="s">
        <v>88</v>
      </c>
      <c r="D18" s="116" t="s">
        <v>22</v>
      </c>
      <c r="E18" s="116">
        <v>10</v>
      </c>
      <c r="F18" s="16"/>
      <c r="G18" s="19"/>
      <c r="H18" s="16"/>
      <c r="I18" s="16"/>
      <c r="J18" s="16"/>
      <c r="K18" s="19"/>
      <c r="L18" s="19"/>
      <c r="M18" s="19"/>
      <c r="N18" s="19"/>
      <c r="O18" s="19"/>
      <c r="P18" s="19"/>
    </row>
    <row r="19" spans="1:16" s="14" customFormat="1" ht="12.75">
      <c r="A19" s="164" t="s">
        <v>279</v>
      </c>
      <c r="B19" s="120"/>
      <c r="C19" s="43" t="s">
        <v>89</v>
      </c>
      <c r="D19" s="44" t="s">
        <v>22</v>
      </c>
      <c r="E19" s="44">
        <v>10</v>
      </c>
      <c r="F19" s="39"/>
      <c r="G19" s="38"/>
      <c r="H19" s="39"/>
      <c r="I19" s="39"/>
      <c r="J19" s="39"/>
      <c r="K19" s="38"/>
      <c r="L19" s="38"/>
      <c r="M19" s="38"/>
      <c r="N19" s="38"/>
      <c r="O19" s="38"/>
      <c r="P19" s="38"/>
    </row>
    <row r="20" spans="1:16" s="14" customFormat="1" ht="14.25">
      <c r="A20" s="164" t="s">
        <v>280</v>
      </c>
      <c r="B20" s="120"/>
      <c r="C20" s="43" t="s">
        <v>90</v>
      </c>
      <c r="D20" s="44" t="s">
        <v>40</v>
      </c>
      <c r="E20" s="121">
        <v>8</v>
      </c>
      <c r="F20" s="39"/>
      <c r="G20" s="38"/>
      <c r="H20" s="39"/>
      <c r="I20" s="39"/>
      <c r="J20" s="39"/>
      <c r="K20" s="38"/>
      <c r="L20" s="38"/>
      <c r="M20" s="38"/>
      <c r="N20" s="38"/>
      <c r="O20" s="38"/>
      <c r="P20" s="38"/>
    </row>
    <row r="21" spans="1:16" s="14" customFormat="1" ht="12.75">
      <c r="A21" s="164" t="s">
        <v>281</v>
      </c>
      <c r="B21" s="120"/>
      <c r="C21" s="43" t="s">
        <v>91</v>
      </c>
      <c r="D21" s="44" t="s">
        <v>40</v>
      </c>
      <c r="E21" s="122">
        <v>2</v>
      </c>
      <c r="F21" s="39"/>
      <c r="G21" s="38"/>
      <c r="H21" s="39"/>
      <c r="I21" s="39"/>
      <c r="J21" s="39"/>
      <c r="K21" s="38"/>
      <c r="L21" s="38"/>
      <c r="M21" s="38"/>
      <c r="N21" s="38"/>
      <c r="O21" s="38"/>
      <c r="P21" s="38"/>
    </row>
    <row r="22" spans="1:16" s="14" customFormat="1" ht="12.75">
      <c r="A22" s="164" t="s">
        <v>282</v>
      </c>
      <c r="B22" s="120"/>
      <c r="C22" s="43" t="s">
        <v>92</v>
      </c>
      <c r="D22" s="44" t="s">
        <v>40</v>
      </c>
      <c r="E22" s="44">
        <v>7</v>
      </c>
      <c r="F22" s="39"/>
      <c r="G22" s="38"/>
      <c r="H22" s="39"/>
      <c r="I22" s="39"/>
      <c r="J22" s="39"/>
      <c r="K22" s="38"/>
      <c r="L22" s="38"/>
      <c r="M22" s="38"/>
      <c r="N22" s="38"/>
      <c r="O22" s="38"/>
      <c r="P22" s="38"/>
    </row>
    <row r="23" spans="1:16" s="14" customFormat="1" ht="12.75">
      <c r="A23" s="47" t="s">
        <v>283</v>
      </c>
      <c r="B23" s="27"/>
      <c r="C23" s="119" t="s">
        <v>93</v>
      </c>
      <c r="D23" s="116" t="s">
        <v>22</v>
      </c>
      <c r="E23" s="116">
        <v>5</v>
      </c>
      <c r="F23" s="16"/>
      <c r="G23" s="19"/>
      <c r="H23" s="16"/>
      <c r="I23" s="16"/>
      <c r="J23" s="16"/>
      <c r="K23" s="19"/>
      <c r="L23" s="19"/>
      <c r="M23" s="19"/>
      <c r="N23" s="19"/>
      <c r="O23" s="19"/>
      <c r="P23" s="19"/>
    </row>
    <row r="24" spans="1:16" s="14" customFormat="1" ht="12.75">
      <c r="A24" s="47" t="s">
        <v>94</v>
      </c>
      <c r="B24" s="120"/>
      <c r="C24" s="43" t="s">
        <v>95</v>
      </c>
      <c r="D24" s="44" t="s">
        <v>22</v>
      </c>
      <c r="E24" s="44">
        <v>5</v>
      </c>
      <c r="F24" s="39"/>
      <c r="G24" s="38"/>
      <c r="H24" s="39"/>
      <c r="I24" s="39"/>
      <c r="J24" s="39"/>
      <c r="K24" s="38"/>
      <c r="L24" s="38"/>
      <c r="M24" s="38"/>
      <c r="N24" s="38"/>
      <c r="O24" s="38"/>
      <c r="P24" s="38"/>
    </row>
    <row r="25" spans="1:16" s="14" customFormat="1" ht="14.25">
      <c r="A25" s="47" t="s">
        <v>96</v>
      </c>
      <c r="B25" s="120"/>
      <c r="C25" s="43" t="s">
        <v>97</v>
      </c>
      <c r="D25" s="44" t="s">
        <v>40</v>
      </c>
      <c r="E25" s="122">
        <v>3</v>
      </c>
      <c r="F25" s="39"/>
      <c r="G25" s="38"/>
      <c r="H25" s="39"/>
      <c r="I25" s="39"/>
      <c r="J25" s="39"/>
      <c r="K25" s="38"/>
      <c r="L25" s="38"/>
      <c r="M25" s="38"/>
      <c r="N25" s="38"/>
      <c r="O25" s="38"/>
      <c r="P25" s="38"/>
    </row>
    <row r="26" spans="1:16" s="14" customFormat="1" ht="12.75">
      <c r="A26" s="47" t="s">
        <v>98</v>
      </c>
      <c r="B26" s="120"/>
      <c r="C26" s="43" t="s">
        <v>99</v>
      </c>
      <c r="D26" s="44" t="s">
        <v>40</v>
      </c>
      <c r="E26" s="122">
        <v>1</v>
      </c>
      <c r="F26" s="39"/>
      <c r="G26" s="38"/>
      <c r="H26" s="39"/>
      <c r="I26" s="39"/>
      <c r="J26" s="39"/>
      <c r="K26" s="38"/>
      <c r="L26" s="38"/>
      <c r="M26" s="38"/>
      <c r="N26" s="38"/>
      <c r="O26" s="38"/>
      <c r="P26" s="38"/>
    </row>
    <row r="27" spans="1:16" s="14" customFormat="1" ht="12.75">
      <c r="A27" s="47" t="s">
        <v>100</v>
      </c>
      <c r="B27" s="120"/>
      <c r="C27" s="43" t="s">
        <v>101</v>
      </c>
      <c r="D27" s="44" t="s">
        <v>40</v>
      </c>
      <c r="E27" s="122">
        <v>1</v>
      </c>
      <c r="F27" s="39"/>
      <c r="G27" s="38"/>
      <c r="H27" s="39"/>
      <c r="I27" s="39"/>
      <c r="J27" s="39"/>
      <c r="K27" s="38"/>
      <c r="L27" s="38"/>
      <c r="M27" s="38"/>
      <c r="N27" s="38"/>
      <c r="O27" s="38"/>
      <c r="P27" s="38"/>
    </row>
    <row r="28" spans="1:16" s="14" customFormat="1" ht="12.75">
      <c r="A28" s="47" t="s">
        <v>102</v>
      </c>
      <c r="B28" s="120"/>
      <c r="C28" s="43" t="s">
        <v>103</v>
      </c>
      <c r="D28" s="44" t="s">
        <v>40</v>
      </c>
      <c r="E28" s="121">
        <v>5</v>
      </c>
      <c r="F28" s="39"/>
      <c r="G28" s="38"/>
      <c r="H28" s="39"/>
      <c r="I28" s="39"/>
      <c r="J28" s="39"/>
      <c r="K28" s="38"/>
      <c r="L28" s="38"/>
      <c r="M28" s="38"/>
      <c r="N28" s="38"/>
      <c r="O28" s="38"/>
      <c r="P28" s="38"/>
    </row>
    <row r="29" spans="1:16" s="14" customFormat="1" ht="25.5">
      <c r="A29" s="47" t="s">
        <v>104</v>
      </c>
      <c r="B29" s="27"/>
      <c r="C29" s="119" t="s">
        <v>105</v>
      </c>
      <c r="D29" s="116" t="s">
        <v>45</v>
      </c>
      <c r="E29" s="116">
        <v>6</v>
      </c>
      <c r="F29" s="16"/>
      <c r="G29" s="19"/>
      <c r="H29" s="16"/>
      <c r="I29" s="16"/>
      <c r="J29" s="16"/>
      <c r="K29" s="19"/>
      <c r="L29" s="19"/>
      <c r="M29" s="19"/>
      <c r="N29" s="19"/>
      <c r="O29" s="19"/>
      <c r="P29" s="19"/>
    </row>
    <row r="30" spans="1:16" s="14" customFormat="1" ht="12.75">
      <c r="A30" s="164" t="s">
        <v>106</v>
      </c>
      <c r="B30" s="108"/>
      <c r="C30" s="43" t="s">
        <v>107</v>
      </c>
      <c r="D30" s="122" t="s">
        <v>40</v>
      </c>
      <c r="E30" s="44">
        <v>6</v>
      </c>
      <c r="F30" s="39"/>
      <c r="G30" s="38"/>
      <c r="H30" s="39"/>
      <c r="I30" s="39"/>
      <c r="J30" s="39"/>
      <c r="K30" s="38"/>
      <c r="L30" s="38"/>
      <c r="M30" s="38"/>
      <c r="N30" s="38"/>
      <c r="O30" s="38"/>
      <c r="P30" s="38"/>
    </row>
    <row r="31" spans="1:16" s="14" customFormat="1" ht="25.5">
      <c r="A31" s="47" t="s">
        <v>108</v>
      </c>
      <c r="B31" s="123"/>
      <c r="C31" s="124" t="s">
        <v>109</v>
      </c>
      <c r="D31" s="45" t="s">
        <v>45</v>
      </c>
      <c r="E31" s="107">
        <v>9</v>
      </c>
      <c r="F31" s="125"/>
      <c r="G31" s="126"/>
      <c r="H31" s="16"/>
      <c r="I31" s="125"/>
      <c r="J31" s="16"/>
      <c r="K31" s="19"/>
      <c r="L31" s="19"/>
      <c r="M31" s="19"/>
      <c r="N31" s="19"/>
      <c r="O31" s="19"/>
      <c r="P31" s="19"/>
    </row>
    <row r="32" spans="1:16" s="17" customFormat="1" ht="12.75">
      <c r="A32" s="2"/>
      <c r="B32" s="2"/>
      <c r="C32" s="21" t="s">
        <v>25</v>
      </c>
      <c r="D32" s="22"/>
      <c r="E32" s="22"/>
      <c r="F32" s="22"/>
      <c r="G32" s="22"/>
      <c r="H32" s="22"/>
      <c r="I32" s="22"/>
      <c r="J32" s="22"/>
      <c r="K32" s="22"/>
      <c r="L32" s="50">
        <f>SUM(L15:L31)</f>
        <v>0</v>
      </c>
      <c r="M32" s="50">
        <f>SUM(M15:M31)</f>
        <v>0</v>
      </c>
      <c r="N32" s="50">
        <f>SUM(N15:N31)</f>
        <v>0</v>
      </c>
      <c r="O32" s="50">
        <f>SUM(O15:O31)</f>
        <v>0</v>
      </c>
      <c r="P32" s="23">
        <f>M32+N32+O32</f>
        <v>0</v>
      </c>
    </row>
    <row r="33" spans="1:16" s="40" customFormat="1" ht="25.5">
      <c r="A33" s="2"/>
      <c r="B33" s="2"/>
      <c r="C33" s="24" t="s">
        <v>26</v>
      </c>
      <c r="D33" s="146"/>
      <c r="E33" s="22"/>
      <c r="F33" s="22"/>
      <c r="G33" s="22"/>
      <c r="H33" s="22"/>
      <c r="I33" s="22"/>
      <c r="J33" s="22"/>
      <c r="K33" s="22"/>
      <c r="L33" s="22"/>
      <c r="M33" s="25"/>
      <c r="N33" s="25"/>
      <c r="O33" s="25"/>
      <c r="P33" s="49"/>
    </row>
    <row r="34" spans="1:16" s="40" customFormat="1" ht="12.75">
      <c r="A34" s="2"/>
      <c r="B34" s="2"/>
      <c r="C34" s="26" t="s">
        <v>25</v>
      </c>
      <c r="D34" s="27"/>
      <c r="E34" s="27"/>
      <c r="F34" s="27"/>
      <c r="G34" s="27"/>
      <c r="H34" s="27"/>
      <c r="I34" s="27"/>
      <c r="J34" s="27"/>
      <c r="K34" s="27"/>
      <c r="L34" s="27"/>
      <c r="M34" s="28">
        <f>M32+M33</f>
        <v>0</v>
      </c>
      <c r="N34" s="28">
        <f>N32+N33</f>
        <v>0</v>
      </c>
      <c r="O34" s="28">
        <f>O32+O33</f>
        <v>0</v>
      </c>
      <c r="P34" s="28">
        <f>P32+P33</f>
        <v>0</v>
      </c>
    </row>
    <row r="35" spans="1:16" s="40" customFormat="1" ht="12.75">
      <c r="A35" s="2"/>
      <c r="B35" s="2"/>
      <c r="C35" s="2"/>
      <c r="D35" s="1"/>
      <c r="E35" s="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s="17" customFormat="1" ht="12.75">
      <c r="A36" s="29" t="s">
        <v>27</v>
      </c>
      <c r="B36" s="30"/>
      <c r="C36" s="30"/>
      <c r="D36" s="30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6" s="40" customFormat="1" ht="12.75">
      <c r="A37" s="32" t="s">
        <v>28</v>
      </c>
      <c r="B37" s="30"/>
      <c r="C37" s="30"/>
      <c r="D37" s="30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</row>
    <row r="38" spans="1:16" s="14" customFormat="1" ht="15" customHeight="1">
      <c r="A38" s="32" t="s">
        <v>29</v>
      </c>
      <c r="B38" s="30"/>
      <c r="C38" s="30"/>
      <c r="D38" s="30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16" s="17" customFormat="1" ht="12.75">
      <c r="A39" s="32" t="s">
        <v>30</v>
      </c>
      <c r="B39" s="30"/>
      <c r="C39" s="30"/>
      <c r="D39" s="30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</row>
    <row r="40" spans="1:16" s="17" customFormat="1" ht="12.75">
      <c r="A40" s="32" t="s">
        <v>31</v>
      </c>
      <c r="B40" s="30"/>
      <c r="C40" s="30"/>
      <c r="D40" s="30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</row>
    <row r="41" spans="1:16" s="17" customFormat="1" ht="12.75">
      <c r="A41" s="32" t="s">
        <v>32</v>
      </c>
      <c r="B41" s="30"/>
      <c r="C41" s="30"/>
      <c r="D41" s="30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6" s="17" customFormat="1" ht="12.75">
      <c r="A42" s="32" t="s">
        <v>33</v>
      </c>
      <c r="B42" s="30"/>
      <c r="C42" s="30"/>
      <c r="D42" s="30"/>
      <c r="E42" s="31"/>
      <c r="F42" s="31"/>
      <c r="G42" s="31"/>
      <c r="H42" s="31"/>
      <c r="I42" s="31"/>
      <c r="J42" s="31"/>
      <c r="K42" s="31"/>
      <c r="L42" s="33"/>
      <c r="M42" s="31"/>
      <c r="N42" s="31"/>
      <c r="O42" s="31"/>
      <c r="P42" s="31"/>
    </row>
    <row r="43" spans="1:16" s="17" customFormat="1" ht="12.75">
      <c r="A43" s="32" t="s">
        <v>34</v>
      </c>
      <c r="B43" s="30"/>
      <c r="C43" s="30"/>
      <c r="D43" s="30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spans="1:16" s="17" customFormat="1" ht="12.75">
      <c r="A44" s="32" t="s">
        <v>35</v>
      </c>
      <c r="B44" s="30"/>
      <c r="C44" s="30"/>
      <c r="D44" s="30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1:16" s="17" customFormat="1" ht="12.75">
      <c r="A45" s="32" t="s">
        <v>36</v>
      </c>
      <c r="B45" s="30"/>
      <c r="C45" s="30"/>
      <c r="D45" s="30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1:16" s="14" customFormat="1" ht="15.75" customHeight="1">
      <c r="A46" s="2"/>
      <c r="B46" s="2"/>
      <c r="C46" s="2"/>
      <c r="D46" s="1"/>
      <c r="E46" s="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s="17" customFormat="1" ht="12.75">
      <c r="A47" s="206" t="s">
        <v>67</v>
      </c>
      <c r="B47" s="206"/>
      <c r="C47" s="65"/>
      <c r="D47" s="155"/>
      <c r="E47" s="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s="17" customFormat="1" ht="15">
      <c r="A48" s="203"/>
      <c r="B48" s="203"/>
      <c r="C48" s="148"/>
      <c r="D48" s="81"/>
      <c r="E48" s="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s="17" customFormat="1" ht="12.75">
      <c r="A49" s="206" t="s">
        <v>66</v>
      </c>
      <c r="B49" s="206"/>
      <c r="C49" s="79"/>
      <c r="D49" s="155"/>
      <c r="E49" s="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4" ht="15">
      <c r="A50" s="204"/>
      <c r="B50" s="204"/>
      <c r="C50" s="148" t="s">
        <v>413</v>
      </c>
      <c r="D50" s="70"/>
    </row>
    <row r="54" spans="1:16" s="31" customFormat="1" ht="12.75">
      <c r="A54" s="2"/>
      <c r="B54" s="2"/>
      <c r="C54" s="2"/>
      <c r="D54" s="1"/>
      <c r="E54" s="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s="31" customFormat="1" ht="12.75">
      <c r="A55" s="2"/>
      <c r="B55" s="2"/>
      <c r="C55" s="2"/>
      <c r="D55" s="1"/>
      <c r="E55" s="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s="31" customFormat="1" ht="12.75">
      <c r="A56" s="2"/>
      <c r="B56" s="2"/>
      <c r="C56" s="2"/>
      <c r="D56" s="1"/>
      <c r="E56" s="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s="31" customFormat="1" ht="12.75">
      <c r="A57" s="2"/>
      <c r="B57" s="2"/>
      <c r="C57" s="2"/>
      <c r="D57" s="1"/>
      <c r="E57" s="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s="31" customFormat="1" ht="12.75">
      <c r="A58" s="2"/>
      <c r="B58" s="2"/>
      <c r="C58" s="2"/>
      <c r="D58" s="1"/>
      <c r="E58" s="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s="31" customFormat="1" ht="12.75">
      <c r="A59" s="2"/>
      <c r="B59" s="2"/>
      <c r="C59" s="2"/>
      <c r="D59" s="1"/>
      <c r="E59" s="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s="31" customFormat="1" ht="12.75">
      <c r="A60" s="2"/>
      <c r="B60" s="2"/>
      <c r="C60" s="2"/>
      <c r="D60" s="1"/>
      <c r="E60" s="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s="31" customFormat="1" ht="12.75">
      <c r="A61" s="2"/>
      <c r="B61" s="2"/>
      <c r="C61" s="2"/>
      <c r="D61" s="1"/>
      <c r="E61" s="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s="31" customFormat="1" ht="12.75">
      <c r="A62" s="2"/>
      <c r="B62" s="2"/>
      <c r="C62" s="2"/>
      <c r="D62" s="1"/>
      <c r="E62" s="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s="31" customFormat="1" ht="12.75">
      <c r="A63" s="2"/>
      <c r="B63" s="2"/>
      <c r="C63" s="2"/>
      <c r="D63" s="1"/>
      <c r="E63" s="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s="31" customFormat="1" ht="12.75">
      <c r="A64" s="2"/>
      <c r="B64" s="2"/>
      <c r="C64" s="2"/>
      <c r="D64" s="1"/>
      <c r="E64" s="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</sheetData>
  <sheetProtection/>
  <mergeCells count="24">
    <mergeCell ref="I10:P10"/>
    <mergeCell ref="L12:P12"/>
    <mergeCell ref="E12:E13"/>
    <mergeCell ref="F12:I12"/>
    <mergeCell ref="A5:C5"/>
    <mergeCell ref="D5:P5"/>
    <mergeCell ref="A6:C6"/>
    <mergeCell ref="C12:C13"/>
    <mergeCell ref="D12:D13"/>
    <mergeCell ref="A9:H9"/>
    <mergeCell ref="N9:O9"/>
    <mergeCell ref="A1:P1"/>
    <mergeCell ref="A2:P2"/>
    <mergeCell ref="A4:C4"/>
    <mergeCell ref="D4:P4"/>
    <mergeCell ref="D8:P8"/>
    <mergeCell ref="D6:P6"/>
    <mergeCell ref="A7:P7"/>
    <mergeCell ref="A49:B49"/>
    <mergeCell ref="A50:B50"/>
    <mergeCell ref="A12:A13"/>
    <mergeCell ref="B12:B13"/>
    <mergeCell ref="A48:B48"/>
    <mergeCell ref="A47:B47"/>
  </mergeCells>
  <printOptions horizontalCentered="1"/>
  <pageMargins left="0.5118110236220472" right="0.5118110236220472" top="0.9448818897637796" bottom="0.9448818897637796" header="0.31496062992125984" footer="0.31496062992125984"/>
  <pageSetup horizontalDpi="600" verticalDpi="600" orientation="landscape" paperSize="9" scale="85" r:id="rId1"/>
  <headerFooter>
    <oddFooter>&amp;C&amp;P lapa no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72"/>
  <sheetViews>
    <sheetView zoomScaleSheetLayoutView="100" zoomScalePageLayoutView="0" workbookViewId="0" topLeftCell="A40">
      <selection activeCell="L60" sqref="L60"/>
    </sheetView>
  </sheetViews>
  <sheetFormatPr defaultColWidth="9.140625" defaultRowHeight="15"/>
  <cols>
    <col min="1" max="1" width="6.28125" style="2" customWidth="1"/>
    <col min="2" max="2" width="6.140625" style="2" customWidth="1"/>
    <col min="3" max="3" width="38.00390625" style="2" customWidth="1"/>
    <col min="4" max="4" width="6.140625" style="1" customWidth="1"/>
    <col min="5" max="5" width="7.8515625" style="1" customWidth="1"/>
    <col min="6" max="6" width="7.140625" style="2" customWidth="1"/>
    <col min="7" max="7" width="8.421875" style="2" customWidth="1"/>
    <col min="8" max="8" width="8.28125" style="2" customWidth="1"/>
    <col min="9" max="9" width="9.00390625" style="2" customWidth="1"/>
    <col min="10" max="10" width="8.421875" style="2" customWidth="1"/>
    <col min="11" max="11" width="9.140625" style="2" customWidth="1"/>
    <col min="12" max="12" width="8.28125" style="2" customWidth="1"/>
    <col min="13" max="13" width="8.7109375" style="2" customWidth="1"/>
    <col min="14" max="14" width="8.57421875" style="2" customWidth="1"/>
    <col min="15" max="15" width="8.7109375" style="2" customWidth="1"/>
    <col min="16" max="16" width="10.00390625" style="2" customWidth="1"/>
    <col min="17" max="16384" width="9.140625" style="2" customWidth="1"/>
  </cols>
  <sheetData>
    <row r="1" spans="1:16" ht="15.75" thickBot="1">
      <c r="A1" s="198" t="s">
        <v>211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1:16" ht="16.5" thickTop="1">
      <c r="A2" s="199" t="s">
        <v>42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16" ht="15.7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1:16" ht="12.75">
      <c r="A4" s="193" t="s">
        <v>0</v>
      </c>
      <c r="B4" s="193"/>
      <c r="C4" s="193"/>
      <c r="D4" s="200" t="str">
        <f>Kopsavilkums!C6</f>
        <v>Skolas internāta telpu vienkāršotā renovācija</v>
      </c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</row>
    <row r="5" spans="1:16" ht="12.75">
      <c r="A5" s="193" t="s">
        <v>1</v>
      </c>
      <c r="B5" s="193"/>
      <c r="C5" s="193"/>
      <c r="D5" s="200" t="str">
        <f>Kopsavilkums!C7</f>
        <v>Avotu iela 3, Ļaudona, Madonas novads</v>
      </c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</row>
    <row r="6" spans="1:16" ht="12.75">
      <c r="A6" s="193" t="s">
        <v>2</v>
      </c>
      <c r="B6" s="193"/>
      <c r="C6" s="193"/>
      <c r="D6" s="200" t="str">
        <f>Kopsavilkums!C8</f>
        <v>Madonas novada Ļaudonas pagasta pārvalde</v>
      </c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</row>
    <row r="7" spans="1:16" ht="15">
      <c r="A7" s="193" t="str">
        <f>'LT2 Apdare'!A7:P7</f>
        <v>Iepirkums "A.Eglīša Ļaudonas vidusskolas internāta telpu vienkāršotā renovācija", identifikācijas numurs MNP2012/62</v>
      </c>
      <c r="B7" s="193"/>
      <c r="C7" s="19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</row>
    <row r="8" spans="1:16" ht="12.75">
      <c r="A8" s="5"/>
      <c r="B8" s="5"/>
      <c r="C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2.75">
      <c r="A9" s="193"/>
      <c r="B9" s="193"/>
      <c r="C9" s="193"/>
      <c r="D9" s="193"/>
      <c r="E9" s="193"/>
      <c r="F9" s="193"/>
      <c r="G9" s="193"/>
      <c r="H9" s="193"/>
      <c r="I9" s="6" t="s">
        <v>3</v>
      </c>
      <c r="J9" s="6"/>
      <c r="K9" s="7">
        <f>P56</f>
        <v>0</v>
      </c>
      <c r="L9" s="7" t="s">
        <v>4</v>
      </c>
      <c r="M9" s="6"/>
      <c r="N9" s="209"/>
      <c r="O9" s="209"/>
      <c r="P9" s="6"/>
    </row>
    <row r="10" spans="9:16" ht="12.75">
      <c r="I10" s="193" t="str">
        <f>Kopsavilkums!D13</f>
        <v>Tāme sastādīta: </v>
      </c>
      <c r="J10" s="193"/>
      <c r="K10" s="193"/>
      <c r="L10" s="193"/>
      <c r="M10" s="193"/>
      <c r="N10" s="193"/>
      <c r="O10" s="193"/>
      <c r="P10" s="193"/>
    </row>
    <row r="11" spans="1:8" ht="13.5" thickBot="1">
      <c r="A11" s="42" t="str">
        <f>'LT1 Demontāža, konstrucijas'!A11</f>
        <v>Tāme sastādīta 2012. gada tirgus cenās</v>
      </c>
      <c r="B11" s="42"/>
      <c r="C11" s="42"/>
      <c r="D11" s="42"/>
      <c r="E11" s="42"/>
      <c r="F11" s="42"/>
      <c r="G11" s="42"/>
      <c r="H11" s="42"/>
    </row>
    <row r="12" spans="1:16" ht="15" customHeight="1">
      <c r="A12" s="212" t="s">
        <v>5</v>
      </c>
      <c r="B12" s="201" t="s">
        <v>6</v>
      </c>
      <c r="C12" s="196" t="s">
        <v>7</v>
      </c>
      <c r="D12" s="201" t="s">
        <v>8</v>
      </c>
      <c r="E12" s="201" t="s">
        <v>9</v>
      </c>
      <c r="F12" s="207" t="s">
        <v>10</v>
      </c>
      <c r="G12" s="208"/>
      <c r="H12" s="208"/>
      <c r="I12" s="208"/>
      <c r="J12" s="8"/>
      <c r="K12" s="8"/>
      <c r="L12" s="210" t="s">
        <v>11</v>
      </c>
      <c r="M12" s="210"/>
      <c r="N12" s="210"/>
      <c r="O12" s="210"/>
      <c r="P12" s="211"/>
    </row>
    <row r="13" spans="1:16" ht="56.25" customHeight="1">
      <c r="A13" s="213"/>
      <c r="B13" s="202"/>
      <c r="C13" s="197"/>
      <c r="D13" s="202"/>
      <c r="E13" s="202"/>
      <c r="F13" s="9" t="s">
        <v>12</v>
      </c>
      <c r="G13" s="9" t="s">
        <v>13</v>
      </c>
      <c r="H13" s="9" t="s">
        <v>14</v>
      </c>
      <c r="I13" s="9" t="s">
        <v>15</v>
      </c>
      <c r="J13" s="9" t="s">
        <v>16</v>
      </c>
      <c r="K13" s="9" t="s">
        <v>17</v>
      </c>
      <c r="L13" s="9" t="s">
        <v>18</v>
      </c>
      <c r="M13" s="9" t="s">
        <v>19</v>
      </c>
      <c r="N13" s="9" t="s">
        <v>20</v>
      </c>
      <c r="O13" s="9" t="s">
        <v>16</v>
      </c>
      <c r="P13" s="10" t="s">
        <v>21</v>
      </c>
    </row>
    <row r="14" spans="1:16" s="14" customFormat="1" ht="11.25" customHeight="1" thickBot="1">
      <c r="A14" s="11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3">
        <v>16</v>
      </c>
    </row>
    <row r="15" spans="1:16" s="14" customFormat="1" ht="38.25">
      <c r="A15" s="163" t="s">
        <v>236</v>
      </c>
      <c r="B15" s="114"/>
      <c r="C15" s="134" t="s">
        <v>167</v>
      </c>
      <c r="D15" s="54" t="s">
        <v>168</v>
      </c>
      <c r="E15" s="143">
        <v>1</v>
      </c>
      <c r="F15" s="20"/>
      <c r="G15" s="127"/>
      <c r="H15" s="20"/>
      <c r="I15" s="20"/>
      <c r="J15" s="20"/>
      <c r="K15" s="127"/>
      <c r="L15" s="127"/>
      <c r="M15" s="127"/>
      <c r="N15" s="127"/>
      <c r="O15" s="127"/>
      <c r="P15" s="127"/>
    </row>
    <row r="16" spans="1:16" s="14" customFormat="1" ht="15" customHeight="1">
      <c r="A16" s="163" t="s">
        <v>237</v>
      </c>
      <c r="B16" s="106"/>
      <c r="C16" s="137" t="s">
        <v>169</v>
      </c>
      <c r="D16" s="135" t="s">
        <v>168</v>
      </c>
      <c r="E16" s="136">
        <v>1</v>
      </c>
      <c r="F16" s="64"/>
      <c r="G16" s="127"/>
      <c r="H16" s="20"/>
      <c r="I16" s="20"/>
      <c r="J16" s="20"/>
      <c r="K16" s="127"/>
      <c r="L16" s="127"/>
      <c r="M16" s="127"/>
      <c r="N16" s="127"/>
      <c r="O16" s="127"/>
      <c r="P16" s="127"/>
    </row>
    <row r="17" spans="1:16" s="17" customFormat="1" ht="12.75">
      <c r="A17" s="163" t="s">
        <v>238</v>
      </c>
      <c r="B17" s="18"/>
      <c r="C17" s="137" t="s">
        <v>170</v>
      </c>
      <c r="D17" s="135" t="s">
        <v>168</v>
      </c>
      <c r="E17" s="136">
        <v>6</v>
      </c>
      <c r="F17" s="64"/>
      <c r="G17" s="127"/>
      <c r="H17" s="20"/>
      <c r="I17" s="20"/>
      <c r="J17" s="20"/>
      <c r="K17" s="127"/>
      <c r="L17" s="127"/>
      <c r="M17" s="127"/>
      <c r="N17" s="127"/>
      <c r="O17" s="127"/>
      <c r="P17" s="127"/>
    </row>
    <row r="18" spans="1:16" s="17" customFormat="1" ht="12.75">
      <c r="A18" s="163" t="s">
        <v>239</v>
      </c>
      <c r="B18" s="18"/>
      <c r="C18" s="137" t="s">
        <v>171</v>
      </c>
      <c r="D18" s="135" t="s">
        <v>168</v>
      </c>
      <c r="E18" s="136">
        <v>6</v>
      </c>
      <c r="F18" s="64"/>
      <c r="G18" s="127"/>
      <c r="H18" s="20"/>
      <c r="I18" s="20"/>
      <c r="J18" s="20"/>
      <c r="K18" s="127"/>
      <c r="L18" s="127"/>
      <c r="M18" s="127"/>
      <c r="N18" s="127"/>
      <c r="O18" s="127"/>
      <c r="P18" s="127"/>
    </row>
    <row r="19" spans="1:16" s="17" customFormat="1" ht="12.75">
      <c r="A19" s="163" t="s">
        <v>240</v>
      </c>
      <c r="B19" s="18"/>
      <c r="C19" s="137" t="s">
        <v>172</v>
      </c>
      <c r="D19" s="135" t="s">
        <v>168</v>
      </c>
      <c r="E19" s="136">
        <v>1</v>
      </c>
      <c r="F19" s="64"/>
      <c r="G19" s="127"/>
      <c r="H19" s="20"/>
      <c r="I19" s="20"/>
      <c r="J19" s="20"/>
      <c r="K19" s="127"/>
      <c r="L19" s="127"/>
      <c r="M19" s="127"/>
      <c r="N19" s="127"/>
      <c r="O19" s="127"/>
      <c r="P19" s="127"/>
    </row>
    <row r="20" spans="1:16" s="17" customFormat="1" ht="12.75">
      <c r="A20" s="163" t="s">
        <v>241</v>
      </c>
      <c r="B20" s="18"/>
      <c r="C20" s="137" t="s">
        <v>173</v>
      </c>
      <c r="D20" s="135" t="s">
        <v>168</v>
      </c>
      <c r="E20" s="136">
        <v>1</v>
      </c>
      <c r="F20" s="64"/>
      <c r="G20" s="127"/>
      <c r="H20" s="20"/>
      <c r="I20" s="20"/>
      <c r="J20" s="20"/>
      <c r="K20" s="127"/>
      <c r="L20" s="127"/>
      <c r="M20" s="127"/>
      <c r="N20" s="127"/>
      <c r="O20" s="127"/>
      <c r="P20" s="127"/>
    </row>
    <row r="21" spans="1:16" s="17" customFormat="1" ht="12.75">
      <c r="A21" s="163" t="s">
        <v>242</v>
      </c>
      <c r="B21" s="18"/>
      <c r="C21" s="138" t="s">
        <v>174</v>
      </c>
      <c r="D21" s="135" t="s">
        <v>168</v>
      </c>
      <c r="E21" s="136">
        <v>3</v>
      </c>
      <c r="F21" s="64"/>
      <c r="G21" s="127"/>
      <c r="H21" s="20"/>
      <c r="I21" s="20"/>
      <c r="J21" s="20"/>
      <c r="K21" s="127"/>
      <c r="L21" s="127"/>
      <c r="M21" s="127"/>
      <c r="N21" s="127"/>
      <c r="O21" s="127"/>
      <c r="P21" s="127"/>
    </row>
    <row r="22" spans="1:16" s="17" customFormat="1" ht="12.75">
      <c r="A22" s="163" t="s">
        <v>243</v>
      </c>
      <c r="B22" s="18"/>
      <c r="C22" s="138" t="s">
        <v>175</v>
      </c>
      <c r="D22" s="135" t="s">
        <v>168</v>
      </c>
      <c r="E22" s="136">
        <v>7</v>
      </c>
      <c r="F22" s="64"/>
      <c r="G22" s="127"/>
      <c r="H22" s="20"/>
      <c r="I22" s="20"/>
      <c r="J22" s="20"/>
      <c r="K22" s="127"/>
      <c r="L22" s="127"/>
      <c r="M22" s="127"/>
      <c r="N22" s="127"/>
      <c r="O22" s="127"/>
      <c r="P22" s="127"/>
    </row>
    <row r="23" spans="1:16" s="17" customFormat="1" ht="12.75">
      <c r="A23" s="163" t="s">
        <v>244</v>
      </c>
      <c r="B23" s="18"/>
      <c r="C23" s="138" t="s">
        <v>176</v>
      </c>
      <c r="D23" s="135" t="s">
        <v>168</v>
      </c>
      <c r="E23" s="136">
        <v>1</v>
      </c>
      <c r="F23" s="64"/>
      <c r="G23" s="127"/>
      <c r="H23" s="20"/>
      <c r="I23" s="20"/>
      <c r="J23" s="20"/>
      <c r="K23" s="127"/>
      <c r="L23" s="127"/>
      <c r="M23" s="127"/>
      <c r="N23" s="127"/>
      <c r="O23" s="127"/>
      <c r="P23" s="127"/>
    </row>
    <row r="24" spans="1:16" s="17" customFormat="1" ht="25.5">
      <c r="A24" s="163" t="s">
        <v>245</v>
      </c>
      <c r="B24" s="18"/>
      <c r="C24" s="145" t="s">
        <v>352</v>
      </c>
      <c r="D24" s="136" t="s">
        <v>168</v>
      </c>
      <c r="E24" s="136">
        <v>6</v>
      </c>
      <c r="F24" s="64"/>
      <c r="G24" s="127"/>
      <c r="H24" s="20"/>
      <c r="I24" s="20"/>
      <c r="J24" s="20"/>
      <c r="K24" s="127"/>
      <c r="L24" s="127"/>
      <c r="M24" s="127"/>
      <c r="N24" s="127"/>
      <c r="O24" s="127"/>
      <c r="P24" s="127"/>
    </row>
    <row r="25" spans="1:16" s="17" customFormat="1" ht="25.5">
      <c r="A25" s="163" t="s">
        <v>246</v>
      </c>
      <c r="B25" s="18"/>
      <c r="C25" s="145" t="s">
        <v>177</v>
      </c>
      <c r="D25" s="143" t="s">
        <v>168</v>
      </c>
      <c r="E25" s="143">
        <v>3</v>
      </c>
      <c r="F25" s="64"/>
      <c r="G25" s="127"/>
      <c r="H25" s="20"/>
      <c r="I25" s="20"/>
      <c r="J25" s="20"/>
      <c r="K25" s="127"/>
      <c r="L25" s="127"/>
      <c r="M25" s="127"/>
      <c r="N25" s="127"/>
      <c r="O25" s="127"/>
      <c r="P25" s="127"/>
    </row>
    <row r="26" spans="1:16" s="17" customFormat="1" ht="25.5">
      <c r="A26" s="163" t="s">
        <v>247</v>
      </c>
      <c r="B26" s="18"/>
      <c r="C26" s="134" t="s">
        <v>178</v>
      </c>
      <c r="D26" s="143" t="s">
        <v>168</v>
      </c>
      <c r="E26" s="143">
        <v>15</v>
      </c>
      <c r="F26" s="64"/>
      <c r="G26" s="127"/>
      <c r="H26" s="20"/>
      <c r="I26" s="20"/>
      <c r="J26" s="20"/>
      <c r="K26" s="127"/>
      <c r="L26" s="127"/>
      <c r="M26" s="127"/>
      <c r="N26" s="127"/>
      <c r="O26" s="127"/>
      <c r="P26" s="127"/>
    </row>
    <row r="27" spans="1:16" s="14" customFormat="1" ht="16.5" customHeight="1">
      <c r="A27" s="163" t="s">
        <v>248</v>
      </c>
      <c r="B27" s="106"/>
      <c r="C27" s="134" t="s">
        <v>353</v>
      </c>
      <c r="D27" s="136" t="s">
        <v>168</v>
      </c>
      <c r="E27" s="136">
        <v>1</v>
      </c>
      <c r="F27" s="64"/>
      <c r="G27" s="127"/>
      <c r="H27" s="20"/>
      <c r="I27" s="20"/>
      <c r="J27" s="20"/>
      <c r="K27" s="127"/>
      <c r="L27" s="127"/>
      <c r="M27" s="127"/>
      <c r="N27" s="127"/>
      <c r="O27" s="127"/>
      <c r="P27" s="127"/>
    </row>
    <row r="28" spans="1:16" s="17" customFormat="1" ht="12.75">
      <c r="A28" s="163" t="s">
        <v>249</v>
      </c>
      <c r="B28" s="18"/>
      <c r="C28" s="138" t="s">
        <v>179</v>
      </c>
      <c r="D28" s="136" t="s">
        <v>168</v>
      </c>
      <c r="E28" s="136">
        <v>20</v>
      </c>
      <c r="F28" s="64"/>
      <c r="G28" s="127"/>
      <c r="H28" s="20"/>
      <c r="I28" s="20"/>
      <c r="J28" s="20"/>
      <c r="K28" s="127"/>
      <c r="L28" s="127"/>
      <c r="M28" s="127"/>
      <c r="N28" s="127"/>
      <c r="O28" s="127"/>
      <c r="P28" s="127"/>
    </row>
    <row r="29" spans="1:16" s="17" customFormat="1" ht="12.75">
      <c r="A29" s="163" t="s">
        <v>250</v>
      </c>
      <c r="B29" s="18"/>
      <c r="C29" s="138" t="s">
        <v>180</v>
      </c>
      <c r="D29" s="136" t="s">
        <v>168</v>
      </c>
      <c r="E29" s="136">
        <v>40</v>
      </c>
      <c r="F29" s="64"/>
      <c r="G29" s="127"/>
      <c r="H29" s="20"/>
      <c r="I29" s="20"/>
      <c r="J29" s="20"/>
      <c r="K29" s="127"/>
      <c r="L29" s="127"/>
      <c r="M29" s="127"/>
      <c r="N29" s="127"/>
      <c r="O29" s="127"/>
      <c r="P29" s="127"/>
    </row>
    <row r="30" spans="1:16" s="17" customFormat="1" ht="12.75">
      <c r="A30" s="163" t="s">
        <v>251</v>
      </c>
      <c r="B30" s="18"/>
      <c r="C30" s="138" t="s">
        <v>181</v>
      </c>
      <c r="D30" s="136" t="s">
        <v>168</v>
      </c>
      <c r="E30" s="136">
        <v>20</v>
      </c>
      <c r="F30" s="64"/>
      <c r="G30" s="127"/>
      <c r="H30" s="20"/>
      <c r="I30" s="20"/>
      <c r="J30" s="20"/>
      <c r="K30" s="127"/>
      <c r="L30" s="127"/>
      <c r="M30" s="127"/>
      <c r="N30" s="127"/>
      <c r="O30" s="127"/>
      <c r="P30" s="127"/>
    </row>
    <row r="31" spans="1:16" s="17" customFormat="1" ht="12.75">
      <c r="A31" s="163" t="s">
        <v>252</v>
      </c>
      <c r="B31" s="18"/>
      <c r="C31" s="138" t="s">
        <v>182</v>
      </c>
      <c r="D31" s="136" t="s">
        <v>168</v>
      </c>
      <c r="E31" s="136">
        <v>100</v>
      </c>
      <c r="F31" s="64"/>
      <c r="G31" s="127"/>
      <c r="H31" s="20"/>
      <c r="I31" s="20"/>
      <c r="J31" s="20"/>
      <c r="K31" s="127"/>
      <c r="L31" s="127"/>
      <c r="M31" s="127"/>
      <c r="N31" s="127"/>
      <c r="O31" s="127"/>
      <c r="P31" s="127"/>
    </row>
    <row r="32" spans="1:16" s="17" customFormat="1" ht="12.75">
      <c r="A32" s="163" t="s">
        <v>253</v>
      </c>
      <c r="B32" s="18"/>
      <c r="C32" s="138" t="s">
        <v>183</v>
      </c>
      <c r="D32" s="136" t="s">
        <v>168</v>
      </c>
      <c r="E32" s="136">
        <v>50</v>
      </c>
      <c r="F32" s="64"/>
      <c r="G32" s="127"/>
      <c r="H32" s="20"/>
      <c r="I32" s="20"/>
      <c r="J32" s="20"/>
      <c r="K32" s="127"/>
      <c r="L32" s="127"/>
      <c r="M32" s="127"/>
      <c r="N32" s="127"/>
      <c r="O32" s="127"/>
      <c r="P32" s="127"/>
    </row>
    <row r="33" spans="1:16" s="17" customFormat="1" ht="12.75">
      <c r="A33" s="163" t="s">
        <v>254</v>
      </c>
      <c r="B33" s="18"/>
      <c r="C33" s="138" t="s">
        <v>184</v>
      </c>
      <c r="D33" s="139" t="s">
        <v>22</v>
      </c>
      <c r="E33" s="139">
        <v>30</v>
      </c>
      <c r="F33" s="64"/>
      <c r="G33" s="127"/>
      <c r="H33" s="20"/>
      <c r="I33" s="20"/>
      <c r="J33" s="20"/>
      <c r="K33" s="127"/>
      <c r="L33" s="127"/>
      <c r="M33" s="127"/>
      <c r="N33" s="127"/>
      <c r="O33" s="127"/>
      <c r="P33" s="127"/>
    </row>
    <row r="34" spans="1:16" s="17" customFormat="1" ht="12.75">
      <c r="A34" s="163" t="s">
        <v>255</v>
      </c>
      <c r="B34" s="18"/>
      <c r="C34" s="138" t="s">
        <v>185</v>
      </c>
      <c r="D34" s="139" t="s">
        <v>22</v>
      </c>
      <c r="E34" s="139">
        <v>40</v>
      </c>
      <c r="F34" s="64"/>
      <c r="G34" s="127"/>
      <c r="H34" s="20"/>
      <c r="I34" s="20"/>
      <c r="J34" s="20"/>
      <c r="K34" s="127"/>
      <c r="L34" s="127"/>
      <c r="M34" s="127"/>
      <c r="N34" s="127"/>
      <c r="O34" s="127"/>
      <c r="P34" s="127"/>
    </row>
    <row r="35" spans="1:16" s="17" customFormat="1" ht="12.75">
      <c r="A35" s="163" t="s">
        <v>256</v>
      </c>
      <c r="B35" s="18"/>
      <c r="C35" s="138" t="s">
        <v>186</v>
      </c>
      <c r="D35" s="139" t="s">
        <v>22</v>
      </c>
      <c r="E35" s="139">
        <v>300</v>
      </c>
      <c r="F35" s="64"/>
      <c r="G35" s="127"/>
      <c r="H35" s="20"/>
      <c r="I35" s="20"/>
      <c r="J35" s="20"/>
      <c r="K35" s="127"/>
      <c r="L35" s="127"/>
      <c r="M35" s="127"/>
      <c r="N35" s="127"/>
      <c r="O35" s="127"/>
      <c r="P35" s="127"/>
    </row>
    <row r="36" spans="1:16" s="14" customFormat="1" ht="15" customHeight="1">
      <c r="A36" s="163" t="s">
        <v>257</v>
      </c>
      <c r="B36" s="106"/>
      <c r="C36" s="138" t="s">
        <v>187</v>
      </c>
      <c r="D36" s="139" t="s">
        <v>22</v>
      </c>
      <c r="E36" s="139">
        <v>400</v>
      </c>
      <c r="F36" s="64"/>
      <c r="G36" s="127"/>
      <c r="H36" s="20"/>
      <c r="I36" s="20"/>
      <c r="J36" s="20"/>
      <c r="K36" s="127"/>
      <c r="L36" s="127"/>
      <c r="M36" s="127"/>
      <c r="N36" s="127"/>
      <c r="O36" s="127"/>
      <c r="P36" s="127"/>
    </row>
    <row r="37" spans="1:16" s="17" customFormat="1" ht="12.75">
      <c r="A37" s="163" t="s">
        <v>258</v>
      </c>
      <c r="B37" s="18"/>
      <c r="C37" s="138" t="s">
        <v>188</v>
      </c>
      <c r="D37" s="139" t="s">
        <v>22</v>
      </c>
      <c r="E37" s="139">
        <v>50</v>
      </c>
      <c r="F37" s="64"/>
      <c r="G37" s="127"/>
      <c r="H37" s="20"/>
      <c r="I37" s="20"/>
      <c r="J37" s="20"/>
      <c r="K37" s="127"/>
      <c r="L37" s="127"/>
      <c r="M37" s="127"/>
      <c r="N37" s="127"/>
      <c r="O37" s="127"/>
      <c r="P37" s="127"/>
    </row>
    <row r="38" spans="1:16" s="17" customFormat="1" ht="12.75">
      <c r="A38" s="163" t="s">
        <v>259</v>
      </c>
      <c r="B38" s="18"/>
      <c r="C38" s="138" t="s">
        <v>189</v>
      </c>
      <c r="D38" s="139" t="s">
        <v>22</v>
      </c>
      <c r="E38" s="139">
        <v>50</v>
      </c>
      <c r="F38" s="64"/>
      <c r="G38" s="127"/>
      <c r="H38" s="20"/>
      <c r="I38" s="20"/>
      <c r="J38" s="20"/>
      <c r="K38" s="127"/>
      <c r="L38" s="127"/>
      <c r="M38" s="127"/>
      <c r="N38" s="127"/>
      <c r="O38" s="127"/>
      <c r="P38" s="127"/>
    </row>
    <row r="39" spans="1:16" s="17" customFormat="1" ht="12.75">
      <c r="A39" s="163" t="s">
        <v>260</v>
      </c>
      <c r="B39" s="18"/>
      <c r="C39" s="138" t="s">
        <v>190</v>
      </c>
      <c r="D39" s="139" t="s">
        <v>22</v>
      </c>
      <c r="E39" s="139">
        <v>25</v>
      </c>
      <c r="F39" s="64"/>
      <c r="G39" s="127"/>
      <c r="H39" s="20"/>
      <c r="I39" s="20"/>
      <c r="J39" s="20"/>
      <c r="K39" s="127"/>
      <c r="L39" s="127"/>
      <c r="M39" s="127"/>
      <c r="N39" s="127"/>
      <c r="O39" s="127"/>
      <c r="P39" s="127"/>
    </row>
    <row r="40" spans="1:16" s="17" customFormat="1" ht="25.5">
      <c r="A40" s="163" t="s">
        <v>261</v>
      </c>
      <c r="B40" s="18"/>
      <c r="C40" s="134" t="s">
        <v>191</v>
      </c>
      <c r="D40" s="143" t="s">
        <v>168</v>
      </c>
      <c r="E40" s="143">
        <v>7</v>
      </c>
      <c r="F40" s="64"/>
      <c r="G40" s="127"/>
      <c r="H40" s="20"/>
      <c r="I40" s="20"/>
      <c r="J40" s="20"/>
      <c r="K40" s="127"/>
      <c r="L40" s="127"/>
      <c r="M40" s="127"/>
      <c r="N40" s="127"/>
      <c r="O40" s="127"/>
      <c r="P40" s="127"/>
    </row>
    <row r="41" spans="1:16" s="17" customFormat="1" ht="25.5">
      <c r="A41" s="163" t="s">
        <v>262</v>
      </c>
      <c r="B41" s="18"/>
      <c r="C41" s="134" t="s">
        <v>192</v>
      </c>
      <c r="D41" s="143" t="s">
        <v>168</v>
      </c>
      <c r="E41" s="143">
        <v>5</v>
      </c>
      <c r="F41" s="64"/>
      <c r="G41" s="127"/>
      <c r="H41" s="20"/>
      <c r="I41" s="20"/>
      <c r="J41" s="20"/>
      <c r="K41" s="127"/>
      <c r="L41" s="127"/>
      <c r="M41" s="127"/>
      <c r="N41" s="127"/>
      <c r="O41" s="127"/>
      <c r="P41" s="127"/>
    </row>
    <row r="42" spans="1:16" s="17" customFormat="1" ht="25.5">
      <c r="A42" s="163" t="s">
        <v>263</v>
      </c>
      <c r="B42" s="18"/>
      <c r="C42" s="134" t="s">
        <v>193</v>
      </c>
      <c r="D42" s="143" t="s">
        <v>168</v>
      </c>
      <c r="E42" s="143">
        <v>7</v>
      </c>
      <c r="F42" s="64"/>
      <c r="G42" s="127"/>
      <c r="H42" s="20"/>
      <c r="I42" s="20"/>
      <c r="J42" s="20"/>
      <c r="K42" s="127"/>
      <c r="L42" s="127"/>
      <c r="M42" s="127"/>
      <c r="N42" s="127"/>
      <c r="O42" s="127"/>
      <c r="P42" s="127"/>
    </row>
    <row r="43" spans="1:16" s="17" customFormat="1" ht="15.75" customHeight="1">
      <c r="A43" s="163" t="s">
        <v>264</v>
      </c>
      <c r="B43" s="114"/>
      <c r="C43" s="140" t="s">
        <v>194</v>
      </c>
      <c r="D43" s="142" t="s">
        <v>168</v>
      </c>
      <c r="E43" s="142">
        <v>5</v>
      </c>
      <c r="F43" s="64"/>
      <c r="G43" s="127"/>
      <c r="H43" s="20"/>
      <c r="I43" s="20"/>
      <c r="J43" s="20"/>
      <c r="K43" s="127"/>
      <c r="L43" s="127"/>
      <c r="M43" s="127"/>
      <c r="N43" s="127"/>
      <c r="O43" s="127"/>
      <c r="P43" s="127"/>
    </row>
    <row r="44" spans="1:16" s="17" customFormat="1" ht="15.75" customHeight="1">
      <c r="A44" s="163" t="s">
        <v>265</v>
      </c>
      <c r="B44" s="106"/>
      <c r="C44" s="140" t="s">
        <v>195</v>
      </c>
      <c r="D44" s="142" t="s">
        <v>22</v>
      </c>
      <c r="E44" s="142">
        <v>20</v>
      </c>
      <c r="F44" s="64"/>
      <c r="G44" s="127"/>
      <c r="H44" s="20"/>
      <c r="I44" s="20"/>
      <c r="J44" s="20"/>
      <c r="K44" s="127"/>
      <c r="L44" s="127"/>
      <c r="M44" s="127"/>
      <c r="N44" s="127"/>
      <c r="O44" s="127"/>
      <c r="P44" s="127"/>
    </row>
    <row r="45" spans="1:16" s="17" customFormat="1" ht="38.25">
      <c r="A45" s="163" t="s">
        <v>266</v>
      </c>
      <c r="B45" s="18"/>
      <c r="C45" s="134" t="s">
        <v>196</v>
      </c>
      <c r="D45" s="142" t="s">
        <v>168</v>
      </c>
      <c r="E45" s="142">
        <v>15</v>
      </c>
      <c r="F45" s="131"/>
      <c r="G45" s="127"/>
      <c r="H45" s="20"/>
      <c r="I45" s="20"/>
      <c r="J45" s="20"/>
      <c r="K45" s="127"/>
      <c r="L45" s="127"/>
      <c r="M45" s="127"/>
      <c r="N45" s="127"/>
      <c r="O45" s="127"/>
      <c r="P45" s="127"/>
    </row>
    <row r="46" spans="1:16" s="17" customFormat="1" ht="38.25">
      <c r="A46" s="163" t="s">
        <v>267</v>
      </c>
      <c r="B46" s="18"/>
      <c r="C46" s="144" t="s">
        <v>197</v>
      </c>
      <c r="D46" s="142" t="s">
        <v>168</v>
      </c>
      <c r="E46" s="142">
        <v>6</v>
      </c>
      <c r="F46" s="131"/>
      <c r="G46" s="127"/>
      <c r="H46" s="20"/>
      <c r="I46" s="20"/>
      <c r="J46" s="20"/>
      <c r="K46" s="127"/>
      <c r="L46" s="127"/>
      <c r="M46" s="127"/>
      <c r="N46" s="127"/>
      <c r="O46" s="127"/>
      <c r="P46" s="127"/>
    </row>
    <row r="47" spans="1:16" s="17" customFormat="1" ht="38.25">
      <c r="A47" s="163" t="s">
        <v>268</v>
      </c>
      <c r="B47" s="18"/>
      <c r="C47" s="144" t="s">
        <v>198</v>
      </c>
      <c r="D47" s="142" t="s">
        <v>168</v>
      </c>
      <c r="E47" s="142">
        <v>11</v>
      </c>
      <c r="F47" s="131"/>
      <c r="G47" s="127"/>
      <c r="H47" s="20"/>
      <c r="I47" s="20"/>
      <c r="J47" s="20"/>
      <c r="K47" s="127"/>
      <c r="L47" s="127"/>
      <c r="M47" s="127"/>
      <c r="N47" s="127"/>
      <c r="O47" s="127"/>
      <c r="P47" s="127"/>
    </row>
    <row r="48" spans="1:16" s="17" customFormat="1" ht="38.25">
      <c r="A48" s="163" t="s">
        <v>269</v>
      </c>
      <c r="B48" s="18"/>
      <c r="C48" s="144" t="s">
        <v>199</v>
      </c>
      <c r="D48" s="142" t="s">
        <v>168</v>
      </c>
      <c r="E48" s="142">
        <v>8</v>
      </c>
      <c r="F48" s="131"/>
      <c r="G48" s="127"/>
      <c r="H48" s="20"/>
      <c r="I48" s="20"/>
      <c r="J48" s="20"/>
      <c r="K48" s="127"/>
      <c r="L48" s="127"/>
      <c r="M48" s="127"/>
      <c r="N48" s="127"/>
      <c r="O48" s="127"/>
      <c r="P48" s="127"/>
    </row>
    <row r="49" spans="1:16" s="17" customFormat="1" ht="38.25">
      <c r="A49" s="163" t="s">
        <v>270</v>
      </c>
      <c r="B49" s="18"/>
      <c r="C49" s="134" t="s">
        <v>200</v>
      </c>
      <c r="D49" s="142" t="s">
        <v>168</v>
      </c>
      <c r="E49" s="142">
        <v>15</v>
      </c>
      <c r="F49" s="131"/>
      <c r="G49" s="127"/>
      <c r="H49" s="20"/>
      <c r="I49" s="20"/>
      <c r="J49" s="20"/>
      <c r="K49" s="127"/>
      <c r="L49" s="127"/>
      <c r="M49" s="127"/>
      <c r="N49" s="127"/>
      <c r="O49" s="127"/>
      <c r="P49" s="127"/>
    </row>
    <row r="50" spans="1:16" s="17" customFormat="1" ht="25.5">
      <c r="A50" s="163" t="s">
        <v>271</v>
      </c>
      <c r="B50" s="18"/>
      <c r="C50" s="134" t="s">
        <v>201</v>
      </c>
      <c r="D50" s="142" t="s">
        <v>168</v>
      </c>
      <c r="E50" s="142">
        <v>2</v>
      </c>
      <c r="F50" s="131"/>
      <c r="G50" s="127"/>
      <c r="H50" s="20"/>
      <c r="I50" s="20"/>
      <c r="J50" s="20"/>
      <c r="K50" s="127"/>
      <c r="L50" s="127"/>
      <c r="M50" s="127"/>
      <c r="N50" s="127"/>
      <c r="O50" s="127"/>
      <c r="P50" s="127"/>
    </row>
    <row r="51" spans="1:16" s="17" customFormat="1" ht="15.75" customHeight="1">
      <c r="A51" s="163" t="s">
        <v>272</v>
      </c>
      <c r="B51" s="106"/>
      <c r="C51" s="134" t="s">
        <v>202</v>
      </c>
      <c r="D51" s="142" t="s">
        <v>168</v>
      </c>
      <c r="E51" s="142">
        <v>2</v>
      </c>
      <c r="F51" s="131"/>
      <c r="G51" s="127"/>
      <c r="H51" s="20"/>
      <c r="I51" s="20"/>
      <c r="J51" s="20"/>
      <c r="K51" s="127"/>
      <c r="L51" s="127"/>
      <c r="M51" s="127"/>
      <c r="N51" s="127"/>
      <c r="O51" s="127"/>
      <c r="P51" s="127"/>
    </row>
    <row r="52" spans="1:16" s="17" customFormat="1" ht="25.5">
      <c r="A52" s="163" t="s">
        <v>273</v>
      </c>
      <c r="B52" s="18"/>
      <c r="C52" s="134" t="s">
        <v>203</v>
      </c>
      <c r="D52" s="142" t="s">
        <v>168</v>
      </c>
      <c r="E52" s="142">
        <v>2</v>
      </c>
      <c r="F52" s="131"/>
      <c r="G52" s="127"/>
      <c r="H52" s="20"/>
      <c r="I52" s="20"/>
      <c r="J52" s="20"/>
      <c r="K52" s="127"/>
      <c r="L52" s="127"/>
      <c r="M52" s="127"/>
      <c r="N52" s="127"/>
      <c r="O52" s="127"/>
      <c r="P52" s="127"/>
    </row>
    <row r="53" spans="1:16" s="17" customFormat="1" ht="12.75">
      <c r="A53" s="163" t="s">
        <v>274</v>
      </c>
      <c r="B53" s="18"/>
      <c r="C53" s="134" t="s">
        <v>204</v>
      </c>
      <c r="D53" s="141" t="s">
        <v>22</v>
      </c>
      <c r="E53" s="141">
        <v>280</v>
      </c>
      <c r="F53" s="64"/>
      <c r="G53" s="127"/>
      <c r="H53" s="20"/>
      <c r="I53" s="20"/>
      <c r="J53" s="20"/>
      <c r="K53" s="127"/>
      <c r="L53" s="127"/>
      <c r="M53" s="127"/>
      <c r="N53" s="127"/>
      <c r="O53" s="127"/>
      <c r="P53" s="127"/>
    </row>
    <row r="54" spans="3:16" ht="12.75">
      <c r="C54" s="21" t="s">
        <v>25</v>
      </c>
      <c r="D54" s="22"/>
      <c r="E54" s="22"/>
      <c r="F54" s="22"/>
      <c r="G54" s="22"/>
      <c r="H54" s="22"/>
      <c r="I54" s="22"/>
      <c r="J54" s="22"/>
      <c r="K54" s="22"/>
      <c r="L54" s="50">
        <f>SUM(L15:L53)</f>
        <v>0</v>
      </c>
      <c r="M54" s="50">
        <f>SUM(M15:M53)</f>
        <v>0</v>
      </c>
      <c r="N54" s="50">
        <f>SUM(N15:N53)</f>
        <v>0</v>
      </c>
      <c r="O54" s="50">
        <f>SUM(O15:O53)</f>
        <v>0</v>
      </c>
      <c r="P54" s="23">
        <f>M54+N54+O54</f>
        <v>0</v>
      </c>
    </row>
    <row r="55" spans="3:16" ht="25.5">
      <c r="C55" s="24" t="s">
        <v>26</v>
      </c>
      <c r="D55" s="146"/>
      <c r="E55" s="22"/>
      <c r="F55" s="22"/>
      <c r="G55" s="22"/>
      <c r="H55" s="22"/>
      <c r="I55" s="22"/>
      <c r="J55" s="22"/>
      <c r="K55" s="22"/>
      <c r="L55" s="22"/>
      <c r="M55" s="25"/>
      <c r="N55" s="25"/>
      <c r="O55" s="25"/>
      <c r="P55" s="49"/>
    </row>
    <row r="56" spans="3:16" ht="12.75">
      <c r="C56" s="26" t="s">
        <v>25</v>
      </c>
      <c r="D56" s="27"/>
      <c r="E56" s="27"/>
      <c r="F56" s="27"/>
      <c r="G56" s="27"/>
      <c r="H56" s="27"/>
      <c r="I56" s="27"/>
      <c r="J56" s="27"/>
      <c r="K56" s="27"/>
      <c r="L56" s="27"/>
      <c r="M56" s="28">
        <f>M54+M55</f>
        <v>0</v>
      </c>
      <c r="N56" s="28">
        <f>N54+N55</f>
        <v>0</v>
      </c>
      <c r="O56" s="28">
        <f>O54+O55</f>
        <v>0</v>
      </c>
      <c r="P56" s="28">
        <f>P54+P55</f>
        <v>0</v>
      </c>
    </row>
    <row r="58" spans="1:4" s="31" customFormat="1" ht="12.75">
      <c r="A58" s="29" t="s">
        <v>27</v>
      </c>
      <c r="B58" s="30"/>
      <c r="C58" s="30"/>
      <c r="D58" s="30"/>
    </row>
    <row r="59" spans="1:4" s="31" customFormat="1" ht="12.75">
      <c r="A59" s="32" t="s">
        <v>28</v>
      </c>
      <c r="B59" s="30"/>
      <c r="C59" s="30"/>
      <c r="D59" s="30"/>
    </row>
    <row r="60" spans="1:4" s="31" customFormat="1" ht="12.75">
      <c r="A60" s="32" t="s">
        <v>29</v>
      </c>
      <c r="B60" s="30"/>
      <c r="C60" s="30"/>
      <c r="D60" s="30"/>
    </row>
    <row r="61" spans="1:4" s="31" customFormat="1" ht="12.75">
      <c r="A61" s="32" t="s">
        <v>30</v>
      </c>
      <c r="B61" s="30"/>
      <c r="C61" s="30"/>
      <c r="D61" s="30"/>
    </row>
    <row r="62" spans="1:4" s="31" customFormat="1" ht="12.75">
      <c r="A62" s="32" t="s">
        <v>31</v>
      </c>
      <c r="B62" s="30"/>
      <c r="C62" s="30"/>
      <c r="D62" s="30"/>
    </row>
    <row r="63" spans="1:4" s="31" customFormat="1" ht="12.75">
      <c r="A63" s="32" t="s">
        <v>32</v>
      </c>
      <c r="B63" s="30"/>
      <c r="C63" s="30"/>
      <c r="D63" s="30"/>
    </row>
    <row r="64" spans="1:12" s="31" customFormat="1" ht="12.75">
      <c r="A64" s="32" t="s">
        <v>33</v>
      </c>
      <c r="B64" s="30"/>
      <c r="C64" s="30"/>
      <c r="D64" s="30"/>
      <c r="L64" s="33"/>
    </row>
    <row r="65" spans="1:4" s="31" customFormat="1" ht="12.75">
      <c r="A65" s="32" t="s">
        <v>34</v>
      </c>
      <c r="B65" s="30"/>
      <c r="C65" s="30"/>
      <c r="D65" s="30"/>
    </row>
    <row r="66" spans="1:4" s="31" customFormat="1" ht="12.75">
      <c r="A66" s="32" t="s">
        <v>35</v>
      </c>
      <c r="B66" s="30"/>
      <c r="C66" s="30"/>
      <c r="D66" s="30"/>
    </row>
    <row r="67" spans="1:4" s="31" customFormat="1" ht="12.75">
      <c r="A67" s="32" t="s">
        <v>36</v>
      </c>
      <c r="B67" s="30"/>
      <c r="C67" s="30"/>
      <c r="D67" s="30"/>
    </row>
    <row r="69" spans="1:4" ht="12.75">
      <c r="A69" s="206" t="s">
        <v>67</v>
      </c>
      <c r="B69" s="206"/>
      <c r="C69" s="65"/>
      <c r="D69" s="155"/>
    </row>
    <row r="70" spans="1:4" ht="15">
      <c r="A70" s="203"/>
      <c r="B70" s="203"/>
      <c r="C70" s="148"/>
      <c r="D70" s="81"/>
    </row>
    <row r="71" spans="1:4" ht="12.75">
      <c r="A71" s="206" t="s">
        <v>66</v>
      </c>
      <c r="B71" s="206"/>
      <c r="C71" s="79"/>
      <c r="D71" s="155"/>
    </row>
    <row r="72" spans="1:4" ht="15">
      <c r="A72" s="204"/>
      <c r="B72" s="204"/>
      <c r="C72" s="148" t="s">
        <v>412</v>
      </c>
      <c r="D72" s="70"/>
    </row>
  </sheetData>
  <sheetProtection/>
  <mergeCells count="23">
    <mergeCell ref="C12:C13"/>
    <mergeCell ref="D12:D13"/>
    <mergeCell ref="E12:E13"/>
    <mergeCell ref="A7:P7"/>
    <mergeCell ref="A72:B72"/>
    <mergeCell ref="I10:P10"/>
    <mergeCell ref="F12:I12"/>
    <mergeCell ref="L12:P12"/>
    <mergeCell ref="A69:B69"/>
    <mergeCell ref="A70:B70"/>
    <mergeCell ref="A71:B71"/>
    <mergeCell ref="A12:A13"/>
    <mergeCell ref="B12:B13"/>
    <mergeCell ref="A1:P1"/>
    <mergeCell ref="A9:H9"/>
    <mergeCell ref="N9:O9"/>
    <mergeCell ref="A4:C4"/>
    <mergeCell ref="D4:P4"/>
    <mergeCell ref="A5:C5"/>
    <mergeCell ref="D6:P6"/>
    <mergeCell ref="A6:C6"/>
    <mergeCell ref="A2:P2"/>
    <mergeCell ref="D5:P5"/>
  </mergeCells>
  <printOptions horizontalCentered="1"/>
  <pageMargins left="0.5118110236220472" right="0.5118110236220472" top="0.9448818897637796" bottom="0.9448818897637796" header="0.31496062992125984" footer="0.31496062992125984"/>
  <pageSetup horizontalDpi="600" verticalDpi="600" orientation="landscape" paperSize="9" scale="85" r:id="rId1"/>
  <headerFooter>
    <oddFooter>&amp;C&amp;P lapa no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Jirjens</dc:creator>
  <cp:keywords/>
  <dc:description/>
  <cp:lastModifiedBy>Signe</cp:lastModifiedBy>
  <cp:lastPrinted>2012-12-03T08:39:56Z</cp:lastPrinted>
  <dcterms:created xsi:type="dcterms:W3CDTF">2012-02-04T09:38:47Z</dcterms:created>
  <dcterms:modified xsi:type="dcterms:W3CDTF">2012-12-12T13:54:44Z</dcterms:modified>
  <cp:category/>
  <cp:version/>
  <cp:contentType/>
  <cp:contentStatus/>
</cp:coreProperties>
</file>