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vijs\Desktop\"/>
    </mc:Choice>
  </mc:AlternateContent>
  <bookViews>
    <workbookView xWindow="0" yWindow="0" windowWidth="28800" windowHeight="12300"/>
  </bookViews>
  <sheets>
    <sheet name="Ieņēmumi atšifrējum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1" l="1"/>
  <c r="U11" i="1"/>
  <c r="T12" i="1"/>
  <c r="U12" i="1"/>
  <c r="T13" i="1"/>
  <c r="U13" i="1"/>
  <c r="T14" i="1"/>
  <c r="U14" i="1"/>
  <c r="T15" i="1"/>
  <c r="U15" i="1"/>
  <c r="T16" i="1"/>
  <c r="U16" i="1"/>
  <c r="C17" i="1"/>
  <c r="T17" i="1" s="1"/>
  <c r="T66" i="1" s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U47" i="1" s="1"/>
  <c r="T39" i="1"/>
  <c r="U39" i="1"/>
  <c r="T40" i="1"/>
  <c r="U40" i="1"/>
  <c r="T41" i="1"/>
  <c r="U41" i="1"/>
  <c r="T42" i="1"/>
  <c r="C10" i="1" s="1"/>
  <c r="U42" i="1"/>
  <c r="T43" i="1"/>
  <c r="U43" i="1"/>
  <c r="D44" i="1"/>
  <c r="D46" i="1" s="1"/>
  <c r="E44" i="1"/>
  <c r="E46" i="1" s="1"/>
  <c r="F44" i="1"/>
  <c r="G44" i="1"/>
  <c r="H44" i="1"/>
  <c r="H46" i="1" s="1"/>
  <c r="I44" i="1"/>
  <c r="I46" i="1" s="1"/>
  <c r="J44" i="1"/>
  <c r="K44" i="1"/>
  <c r="L44" i="1"/>
  <c r="L46" i="1" s="1"/>
  <c r="M44" i="1"/>
  <c r="M46" i="1" s="1"/>
  <c r="N44" i="1"/>
  <c r="O44" i="1"/>
  <c r="P44" i="1"/>
  <c r="P46" i="1" s="1"/>
  <c r="Q44" i="1"/>
  <c r="Q46" i="1" s="1"/>
  <c r="R44" i="1"/>
  <c r="S44" i="1"/>
  <c r="T45" i="1"/>
  <c r="U45" i="1"/>
  <c r="F46" i="1"/>
  <c r="G46" i="1"/>
  <c r="J46" i="1"/>
  <c r="K46" i="1"/>
  <c r="N46" i="1"/>
  <c r="O46" i="1"/>
  <c r="R46" i="1"/>
  <c r="S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T48" i="1" s="1"/>
  <c r="U48" i="1"/>
  <c r="E52" i="1"/>
  <c r="J52" i="1"/>
  <c r="J56" i="1" s="1"/>
  <c r="M52" i="1"/>
  <c r="N52" i="1"/>
  <c r="N56" i="1" s="1"/>
  <c r="P52" i="1"/>
  <c r="R52" i="1"/>
  <c r="R56" i="1" s="1"/>
  <c r="T60" i="1"/>
  <c r="T61" i="1"/>
  <c r="T62" i="1"/>
  <c r="T63" i="1"/>
  <c r="T64" i="1"/>
  <c r="T65" i="1"/>
  <c r="T67" i="1"/>
  <c r="T68" i="1"/>
  <c r="T69" i="1"/>
  <c r="T70" i="1"/>
  <c r="T71" i="1"/>
  <c r="F79" i="1"/>
  <c r="G79" i="1"/>
  <c r="H79" i="1"/>
  <c r="T79" i="1" s="1"/>
  <c r="I79" i="1"/>
  <c r="I81" i="1" s="1"/>
  <c r="J79" i="1"/>
  <c r="L79" i="1"/>
  <c r="M79" i="1"/>
  <c r="M81" i="1" s="1"/>
  <c r="O79" i="1"/>
  <c r="P79" i="1"/>
  <c r="Q79" i="1"/>
  <c r="R79" i="1"/>
  <c r="R83" i="1" s="1"/>
  <c r="S79" i="1"/>
  <c r="T80" i="1"/>
  <c r="F81" i="1"/>
  <c r="G81" i="1"/>
  <c r="J81" i="1"/>
  <c r="K81" i="1"/>
  <c r="L81" i="1"/>
  <c r="N81" i="1"/>
  <c r="O81" i="1"/>
  <c r="P81" i="1"/>
  <c r="Q81" i="1"/>
  <c r="R81" i="1"/>
  <c r="S81" i="1"/>
  <c r="T82" i="1"/>
  <c r="F83" i="1"/>
  <c r="G83" i="1"/>
  <c r="J83" i="1"/>
  <c r="K83" i="1"/>
  <c r="L83" i="1"/>
  <c r="O83" i="1"/>
  <c r="P83" i="1"/>
  <c r="Q83" i="1"/>
  <c r="S83" i="1"/>
  <c r="M56" i="1" l="1"/>
  <c r="E56" i="1"/>
  <c r="D52" i="1"/>
  <c r="D56" i="1" s="1"/>
  <c r="P56" i="1"/>
  <c r="S52" i="1"/>
  <c r="S56" i="1" s="1"/>
  <c r="Q52" i="1"/>
  <c r="Q56" i="1" s="1"/>
  <c r="O52" i="1"/>
  <c r="O56" i="1" s="1"/>
  <c r="K52" i="1"/>
  <c r="K56" i="1" s="1"/>
  <c r="G52" i="1"/>
  <c r="G56" i="1" s="1"/>
  <c r="L52" i="1"/>
  <c r="L56" i="1" s="1"/>
  <c r="I52" i="1"/>
  <c r="I56" i="1" s="1"/>
  <c r="H52" i="1"/>
  <c r="H56" i="1" s="1"/>
  <c r="T10" i="1"/>
  <c r="U10" i="1"/>
  <c r="C44" i="1"/>
  <c r="C46" i="1" s="1"/>
  <c r="M83" i="1"/>
  <c r="I83" i="1"/>
  <c r="H83" i="1"/>
  <c r="T83" i="1" s="1"/>
  <c r="H81" i="1"/>
  <c r="T81" i="1" s="1"/>
  <c r="U17" i="1"/>
  <c r="F52" i="1" l="1"/>
  <c r="T44" i="1"/>
  <c r="T46" i="1" s="1"/>
  <c r="T49" i="1" s="1"/>
  <c r="T59" i="1"/>
  <c r="T72" i="1" s="1"/>
  <c r="U44" i="1"/>
  <c r="U46" i="1" s="1"/>
  <c r="T52" i="1" l="1"/>
  <c r="F56" i="1"/>
  <c r="T56" i="1" s="1"/>
  <c r="T54" i="1"/>
</calcChain>
</file>

<file path=xl/comments1.xml><?xml version="1.0" encoding="utf-8"?>
<comments xmlns="http://schemas.openxmlformats.org/spreadsheetml/2006/main">
  <authors>
    <author>DinaB</author>
  </authors>
  <commentList>
    <comment ref="C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Transferti
EKK 7200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Izglītības funkciju nodrošināšanai</t>
        </r>
      </text>
    </comment>
  </commentList>
</comments>
</file>

<file path=xl/sharedStrings.xml><?xml version="1.0" encoding="utf-8"?>
<sst xmlns="http://schemas.openxmlformats.org/spreadsheetml/2006/main" count="126" uniqueCount="91">
  <si>
    <t>tr.no IIN</t>
  </si>
  <si>
    <t>transf.pārsk.</t>
  </si>
  <si>
    <t>algas no uztur.</t>
  </si>
  <si>
    <t>algas MD</t>
  </si>
  <si>
    <t>algas</t>
  </si>
  <si>
    <t>Dzelz.int.</t>
  </si>
  <si>
    <t>kopā</t>
  </si>
  <si>
    <t>19.300</t>
  </si>
  <si>
    <t>19.200</t>
  </si>
  <si>
    <t>18.690</t>
  </si>
  <si>
    <t>18.640</t>
  </si>
  <si>
    <t>18.620</t>
  </si>
  <si>
    <t>01.112</t>
  </si>
  <si>
    <t>21.000</t>
  </si>
  <si>
    <t>12.000</t>
  </si>
  <si>
    <t>10.000</t>
  </si>
  <si>
    <t>09.000</t>
  </si>
  <si>
    <t>08.600</t>
  </si>
  <si>
    <t>05.400</t>
  </si>
  <si>
    <t>04.100</t>
  </si>
  <si>
    <t>transfertiem</t>
  </si>
  <si>
    <t>+ / -</t>
  </si>
  <si>
    <t>izdevumi</t>
  </si>
  <si>
    <t>KOPĀ  ieņēmumi</t>
  </si>
  <si>
    <t>Konsolidācija</t>
  </si>
  <si>
    <t>Kopā transferti</t>
  </si>
  <si>
    <t>Kopā  ieņēmumi</t>
  </si>
  <si>
    <t xml:space="preserve">Transferti no atlikuma </t>
  </si>
  <si>
    <t xml:space="preserve">Kopā   ieņēmumi  </t>
  </si>
  <si>
    <t>Transferti  uzturēšanas izdevumiem (no IIN )</t>
  </si>
  <si>
    <t>Transferti  uzturēšanas izdevumiem (no NIN )</t>
  </si>
  <si>
    <r>
      <t xml:space="preserve">Transferti </t>
    </r>
    <r>
      <rPr>
        <b/>
        <sz val="11"/>
        <rFont val="Calibri"/>
        <family val="2"/>
        <charset val="186"/>
        <scheme val="minor"/>
      </rPr>
      <t>sociālajiem pabalstiem</t>
    </r>
    <r>
      <rPr>
        <sz val="11"/>
        <color theme="1"/>
        <rFont val="Calibri"/>
        <family val="2"/>
        <charset val="186"/>
        <scheme val="minor"/>
      </rPr>
      <t xml:space="preserve"> </t>
    </r>
  </si>
  <si>
    <t>Transferti 1.-4.kl.ēdināšanai</t>
  </si>
  <si>
    <t>Transferti pansionātiem</t>
  </si>
  <si>
    <t>Transferti Dzelzavas speciālajai internātskolai (valsts  finansējums)</t>
  </si>
  <si>
    <t>Transferti "Latvijas skolas soma"</t>
  </si>
  <si>
    <t xml:space="preserve">Ieņēmumi pašvaldības budžetā no citām pašvaldībām </t>
  </si>
  <si>
    <t>Transferti SAB "Smeceres sils" attīstības projekta īstenošanai</t>
  </si>
  <si>
    <t>Transferti     izglītības funkcijas nodrošināšanai no valsts dotāciju un mērķdotāciju sadales (interešu izglītība)</t>
  </si>
  <si>
    <t>Transferti izglītības funkcijas nodrošināšanai no valsts dotāciju un mērķdotāciju sadales (bērnu no 5 gadu vecuma izglītošana)</t>
  </si>
  <si>
    <t>996 atl.no2018</t>
  </si>
  <si>
    <t>Transferi izglītības funkcijas nodrošināšanai no valsts dotāciju un mērķdotāciju sadales (pamata un vispārējā vidējā izglītība) 6.pielik.</t>
  </si>
  <si>
    <t>Dotācija par sociālās aprūpes iestādēs ievietotajām personām (pansionāti)</t>
  </si>
  <si>
    <t>Papildus dotācija</t>
  </si>
  <si>
    <t>Dotācija no PFIF</t>
  </si>
  <si>
    <t>Transferti 1.-4.klases ēdināšanai</t>
  </si>
  <si>
    <t>"Latvijas skolas soma"</t>
  </si>
  <si>
    <t xml:space="preserve">Transferti asistentiem </t>
  </si>
  <si>
    <t>Transferti mācību līdzekļiem un grāmatām</t>
  </si>
  <si>
    <t>Transferti algoto pagaidu sabiedrisko darbu apmaksai</t>
  </si>
  <si>
    <t>Transferti māksliniecisko kolektīvu vadītāju atalgojumiem</t>
  </si>
  <si>
    <t>Pašvaldību budžetā saņemtie valsts budžeta transferti Dzelzavas internātskola</t>
  </si>
  <si>
    <t>Pašvaldību budžetā saņemtie valsts budžeta transferti  BJSS</t>
  </si>
  <si>
    <t>Pašvaldību budžetā saņemtie valsts budžeta transferti mākslas skolai</t>
  </si>
  <si>
    <t>Pašvaldību budžetā saņemtie valsts budžeta transferti mūzikas skolai</t>
  </si>
  <si>
    <r>
      <t xml:space="preserve">Iedzīvotāju ienākuma nodoklis  </t>
    </r>
    <r>
      <rPr>
        <b/>
        <sz val="11"/>
        <rFont val="Calibri"/>
        <family val="2"/>
        <charset val="186"/>
        <scheme val="minor"/>
      </rPr>
      <t>sociālajiem pabalstiem</t>
    </r>
  </si>
  <si>
    <t>Iedzīvotāju ienākuma nodoklis</t>
  </si>
  <si>
    <t>Maksas pakalpojumi un citi pašu ieņēmumi</t>
  </si>
  <si>
    <t>Pārējie nenodokļu ieņēmumi</t>
  </si>
  <si>
    <t>Naudas sodi</t>
  </si>
  <si>
    <t>Nodevas</t>
  </si>
  <si>
    <t>Procentu ieņēmumi</t>
  </si>
  <si>
    <t>Azartspēļu nodoklis</t>
  </si>
  <si>
    <t>Nekustamā īpašuma nodoklis</t>
  </si>
  <si>
    <t>Kopā Madona Sarkaņi, Lazdona</t>
  </si>
  <si>
    <t>Kopā</t>
  </si>
  <si>
    <t>Vestienas pagasta pārvalde</t>
  </si>
  <si>
    <t>Sarkaņu pagasta pārvalde</t>
  </si>
  <si>
    <t>Praulienas pagasta pārvalde</t>
  </si>
  <si>
    <t>Ošupes pagasta pārvalde</t>
  </si>
  <si>
    <t>Mētrienas pagasta pārvalde</t>
  </si>
  <si>
    <t>Mārcienas pagasta pārvalde</t>
  </si>
  <si>
    <t>Ļaudonas pagasta pārvalde</t>
  </si>
  <si>
    <t>Liezēres pagasta pārvalde</t>
  </si>
  <si>
    <t>Lazdonas pagasta pārvalde</t>
  </si>
  <si>
    <t>Kalsnavas pagasta pārvalde</t>
  </si>
  <si>
    <t>Dzelzavas pagasta pārvalde</t>
  </si>
  <si>
    <t>Bērzaunes pagasta pārvalde</t>
  </si>
  <si>
    <t>Barkavas pagasta pārvalde</t>
  </si>
  <si>
    <t>Aronas pagasta pārvalde</t>
  </si>
  <si>
    <t>Madona (pilsēta)</t>
  </si>
  <si>
    <t>Madona (novads)</t>
  </si>
  <si>
    <t>Novads</t>
  </si>
  <si>
    <t>Nosaukums</t>
  </si>
  <si>
    <t>(euro)</t>
  </si>
  <si>
    <t xml:space="preserve">2019.gada pamatbudžeta ieņēmumi  </t>
  </si>
  <si>
    <t>MADONAS  NOVADA  PAŠVALDĪBA</t>
  </si>
  <si>
    <t>protokols Nr.3, 50.p.</t>
  </si>
  <si>
    <t>29.02.2019. lēmumam Nr.94</t>
  </si>
  <si>
    <t>Madonas novada pašvaldības domes</t>
  </si>
  <si>
    <t>Pielikums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</si>
</sst>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3" fontId="1" fillId="0" borderId="0" xfId="0" applyNumberFormat="1" applyFont="1" applyFill="1"/>
    <xf numFmtId="3" fontId="0" fillId="0" borderId="0" xfId="0" applyNumberFormat="1" applyFont="1" applyFill="1"/>
    <xf numFmtId="0" fontId="2" fillId="0" borderId="0" xfId="0" applyFont="1" applyFill="1"/>
    <xf numFmtId="49" fontId="3" fillId="0" borderId="1" xfId="0" applyNumberFormat="1" applyFont="1" applyFill="1" applyBorder="1"/>
    <xf numFmtId="49" fontId="0" fillId="0" borderId="1" xfId="0" quotePrefix="1" applyNumberFormat="1" applyFont="1" applyFill="1" applyBorder="1"/>
    <xf numFmtId="49" fontId="0" fillId="0" borderId="1" xfId="0" applyNumberFormat="1" applyFont="1" applyFill="1" applyBorder="1"/>
    <xf numFmtId="49" fontId="3" fillId="0" borderId="1" xfId="0" quotePrefix="1" applyNumberFormat="1" applyFont="1" applyFill="1" applyBorder="1"/>
    <xf numFmtId="0" fontId="0" fillId="0" borderId="0" xfId="0" quotePrefix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4" fillId="0" borderId="0" xfId="0" applyNumberFormat="1" applyFont="1" applyFill="1" applyBorder="1"/>
    <xf numFmtId="3" fontId="0" fillId="0" borderId="1" xfId="0" applyNumberFormat="1" applyFont="1" applyFill="1" applyBorder="1"/>
    <xf numFmtId="0" fontId="0" fillId="0" borderId="3" xfId="0" applyFont="1" applyFill="1" applyBorder="1" applyAlignment="1">
      <alignment horizontal="center"/>
    </xf>
    <xf numFmtId="49" fontId="4" fillId="0" borderId="1" xfId="0" applyNumberFormat="1" applyFont="1" applyFill="1" applyBorder="1"/>
    <xf numFmtId="0" fontId="4" fillId="0" borderId="0" xfId="0" applyFont="1" applyFill="1"/>
    <xf numFmtId="3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/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textRotation="90" wrapText="1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matbudzeta%20izdevumi%202019.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devumi atšifrējums"/>
    </sheetNames>
    <sheetDataSet>
      <sheetData sheetId="0">
        <row r="41">
          <cell r="V41">
            <v>640517</v>
          </cell>
        </row>
        <row r="82">
          <cell r="V82">
            <v>852576</v>
          </cell>
        </row>
        <row r="113">
          <cell r="V113">
            <v>670397</v>
          </cell>
        </row>
        <row r="152">
          <cell r="V152">
            <v>1272235</v>
          </cell>
        </row>
        <row r="197">
          <cell r="V197">
            <v>870114</v>
          </cell>
        </row>
        <row r="228">
          <cell r="V228">
            <v>351604</v>
          </cell>
        </row>
        <row r="271">
          <cell r="V271">
            <v>1076347</v>
          </cell>
        </row>
        <row r="310">
          <cell r="V310">
            <v>796104</v>
          </cell>
        </row>
        <row r="344">
          <cell r="V344">
            <v>669236</v>
          </cell>
        </row>
        <row r="377">
          <cell r="V377">
            <v>441215</v>
          </cell>
        </row>
        <row r="412">
          <cell r="V412">
            <v>537444</v>
          </cell>
        </row>
        <row r="448">
          <cell r="V448">
            <v>858637</v>
          </cell>
        </row>
        <row r="474">
          <cell r="V474">
            <v>349815</v>
          </cell>
        </row>
        <row r="506">
          <cell r="V506">
            <v>422113</v>
          </cell>
        </row>
        <row r="589">
          <cell r="V589">
            <v>6265258</v>
          </cell>
        </row>
        <row r="660">
          <cell r="V660">
            <v>8195605</v>
          </cell>
        </row>
      </sheetData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tabSelected="1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Y8" sqref="Y8"/>
    </sheetView>
  </sheetViews>
  <sheetFormatPr defaultRowHeight="15" x14ac:dyDescent="0.25"/>
  <cols>
    <col min="1" max="1" width="6.5703125" style="1" bestFit="1" customWidth="1"/>
    <col min="2" max="2" width="23.42578125" style="1" customWidth="1"/>
    <col min="3" max="3" width="9.140625" style="1" bestFit="1" customWidth="1"/>
    <col min="4" max="4" width="9.85546875" style="1" bestFit="1" customWidth="1"/>
    <col min="5" max="5" width="9.140625" style="1"/>
    <col min="6" max="6" width="7.5703125" style="1" bestFit="1" customWidth="1"/>
    <col min="7" max="7" width="7.85546875" style="1" customWidth="1"/>
    <col min="8" max="8" width="7.5703125" style="1" bestFit="1" customWidth="1"/>
    <col min="9" max="9" width="9.140625" style="1" bestFit="1" customWidth="1"/>
    <col min="10" max="12" width="8.140625" style="1" bestFit="1" customWidth="1"/>
    <col min="13" max="13" width="9.28515625" style="1" customWidth="1"/>
    <col min="14" max="15" width="8.140625" style="1" bestFit="1" customWidth="1"/>
    <col min="16" max="18" width="7.5703125" style="1" bestFit="1" customWidth="1"/>
    <col min="19" max="19" width="8.85546875" style="1" customWidth="1"/>
    <col min="20" max="21" width="10.140625" style="1" bestFit="1" customWidth="1"/>
    <col min="22" max="22" width="9.140625" style="1"/>
    <col min="23" max="24" width="0" style="1" hidden="1" customWidth="1"/>
    <col min="25" max="16384" width="9.140625" style="1"/>
  </cols>
  <sheetData>
    <row r="1" spans="1:21" x14ac:dyDescent="0.25">
      <c r="T1" s="36" t="s">
        <v>90</v>
      </c>
      <c r="U1" s="36"/>
    </row>
    <row r="2" spans="1:21" x14ac:dyDescent="0.25">
      <c r="K2" s="36" t="s">
        <v>89</v>
      </c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x14ac:dyDescent="0.25">
      <c r="K3" s="38"/>
      <c r="L3" s="38"/>
      <c r="M3" s="38"/>
      <c r="N3" s="38"/>
      <c r="O3" s="38"/>
      <c r="P3" s="36" t="s">
        <v>88</v>
      </c>
      <c r="Q3" s="36"/>
      <c r="R3" s="36"/>
      <c r="S3" s="36"/>
      <c r="T3" s="36"/>
      <c r="U3" s="36"/>
    </row>
    <row r="4" spans="1:21" x14ac:dyDescent="0.25">
      <c r="K4" s="38"/>
      <c r="L4" s="38"/>
      <c r="M4" s="38"/>
      <c r="N4" s="38"/>
      <c r="O4" s="38"/>
      <c r="P4" s="38"/>
      <c r="Q4" s="36" t="s">
        <v>87</v>
      </c>
      <c r="R4" s="36"/>
      <c r="S4" s="36"/>
      <c r="T4" s="36"/>
      <c r="U4" s="36"/>
    </row>
    <row r="5" spans="1:21" x14ac:dyDescent="0.25">
      <c r="G5" s="37" t="s">
        <v>86</v>
      </c>
      <c r="H5" s="37"/>
      <c r="I5" s="37"/>
      <c r="J5" s="37"/>
      <c r="K5" s="37"/>
      <c r="L5" s="37"/>
      <c r="T5" s="36"/>
      <c r="U5" s="36"/>
    </row>
    <row r="6" spans="1:21" x14ac:dyDescent="0.25">
      <c r="B6" s="35" t="s">
        <v>85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1" x14ac:dyDescent="0.25">
      <c r="U7" s="4" t="s">
        <v>84</v>
      </c>
    </row>
    <row r="8" spans="1:21" ht="84" x14ac:dyDescent="0.25">
      <c r="A8" s="25"/>
      <c r="B8" s="34" t="s">
        <v>83</v>
      </c>
      <c r="C8" s="33" t="s">
        <v>82</v>
      </c>
      <c r="D8" s="33" t="s">
        <v>81</v>
      </c>
      <c r="E8" s="33" t="s">
        <v>80</v>
      </c>
      <c r="F8" s="33" t="s">
        <v>79</v>
      </c>
      <c r="G8" s="33" t="s">
        <v>78</v>
      </c>
      <c r="H8" s="33" t="s">
        <v>77</v>
      </c>
      <c r="I8" s="33" t="s">
        <v>76</v>
      </c>
      <c r="J8" s="33" t="s">
        <v>75</v>
      </c>
      <c r="K8" s="33" t="s">
        <v>74</v>
      </c>
      <c r="L8" s="33" t="s">
        <v>73</v>
      </c>
      <c r="M8" s="33" t="s">
        <v>72</v>
      </c>
      <c r="N8" s="33" t="s">
        <v>71</v>
      </c>
      <c r="O8" s="33" t="s">
        <v>70</v>
      </c>
      <c r="P8" s="33" t="s">
        <v>69</v>
      </c>
      <c r="Q8" s="33" t="s">
        <v>68</v>
      </c>
      <c r="R8" s="33" t="s">
        <v>67</v>
      </c>
      <c r="S8" s="33" t="s">
        <v>66</v>
      </c>
      <c r="T8" s="33" t="s">
        <v>65</v>
      </c>
      <c r="U8" s="33" t="s">
        <v>64</v>
      </c>
    </row>
    <row r="9" spans="1:21" x14ac:dyDescent="0.25">
      <c r="A9" s="32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</row>
    <row r="10" spans="1:21" ht="30" x14ac:dyDescent="0.25">
      <c r="A10" s="7" t="s">
        <v>19</v>
      </c>
      <c r="B10" s="27" t="s">
        <v>63</v>
      </c>
      <c r="C10" s="25">
        <f>T42</f>
        <v>810055</v>
      </c>
      <c r="D10" s="25">
        <v>294894</v>
      </c>
      <c r="E10" s="24"/>
      <c r="F10" s="24"/>
      <c r="G10" s="24"/>
      <c r="H10" s="24"/>
      <c r="I10" s="24"/>
      <c r="J10" s="24"/>
      <c r="K10" s="24">
        <v>15283</v>
      </c>
      <c r="L10" s="24"/>
      <c r="M10" s="24"/>
      <c r="N10" s="24">
        <v>29665</v>
      </c>
      <c r="O10" s="24"/>
      <c r="P10" s="24"/>
      <c r="Q10" s="24"/>
      <c r="R10" s="24">
        <v>72891</v>
      </c>
      <c r="S10" s="24"/>
      <c r="T10" s="20">
        <f>SUM(C10:S10)</f>
        <v>1222788</v>
      </c>
      <c r="U10" s="20">
        <f>C10+D10+E10+R10+K10</f>
        <v>1193123</v>
      </c>
    </row>
    <row r="11" spans="1:21" x14ac:dyDescent="0.25">
      <c r="A11" s="7" t="s">
        <v>18</v>
      </c>
      <c r="B11" s="27" t="s">
        <v>62</v>
      </c>
      <c r="C11" s="25"/>
      <c r="D11" s="25"/>
      <c r="E11" s="24">
        <v>71000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0">
        <f>SUM(C11:S11)</f>
        <v>71000</v>
      </c>
      <c r="U11" s="20">
        <f>C11+D11+E11+R11+K11</f>
        <v>71000</v>
      </c>
    </row>
    <row r="12" spans="1:21" x14ac:dyDescent="0.25">
      <c r="A12" s="7" t="s">
        <v>17</v>
      </c>
      <c r="B12" s="27" t="s">
        <v>61</v>
      </c>
      <c r="C12" s="25"/>
      <c r="D12" s="25">
        <v>970</v>
      </c>
      <c r="E12" s="24"/>
      <c r="F12" s="24"/>
      <c r="G12" s="24"/>
      <c r="H12" s="24"/>
      <c r="I12" s="24"/>
      <c r="J12" s="24">
        <v>524</v>
      </c>
      <c r="K12" s="24"/>
      <c r="L12" s="24">
        <v>124</v>
      </c>
      <c r="M12" s="24"/>
      <c r="N12" s="24">
        <v>200</v>
      </c>
      <c r="O12" s="24">
        <v>728</v>
      </c>
      <c r="P12" s="24"/>
      <c r="Q12" s="24"/>
      <c r="R12" s="24">
        <v>950</v>
      </c>
      <c r="S12" s="24"/>
      <c r="T12" s="20">
        <f>SUM(C12:S12)</f>
        <v>3496</v>
      </c>
      <c r="U12" s="20">
        <f>C12+D12+E12+R12+K12</f>
        <v>1920</v>
      </c>
    </row>
    <row r="13" spans="1:21" x14ac:dyDescent="0.25">
      <c r="A13" s="7" t="s">
        <v>16</v>
      </c>
      <c r="B13" s="27" t="s">
        <v>60</v>
      </c>
      <c r="C13" s="25"/>
      <c r="D13" s="25"/>
      <c r="E13" s="24">
        <v>17000</v>
      </c>
      <c r="F13" s="24">
        <v>1000</v>
      </c>
      <c r="G13" s="24">
        <v>900</v>
      </c>
      <c r="H13" s="24">
        <v>1780</v>
      </c>
      <c r="I13" s="24">
        <v>830</v>
      </c>
      <c r="J13" s="24">
        <v>835</v>
      </c>
      <c r="K13" s="24">
        <v>200</v>
      </c>
      <c r="L13" s="24">
        <v>600</v>
      </c>
      <c r="M13" s="24">
        <v>780</v>
      </c>
      <c r="N13" s="24">
        <v>610</v>
      </c>
      <c r="O13" s="24">
        <v>320</v>
      </c>
      <c r="P13" s="24">
        <v>980</v>
      </c>
      <c r="Q13" s="24"/>
      <c r="R13" s="24">
        <v>850</v>
      </c>
      <c r="S13" s="24">
        <v>200</v>
      </c>
      <c r="T13" s="20">
        <f>SUM(C13:S13)</f>
        <v>26885</v>
      </c>
      <c r="U13" s="20">
        <f>C13+D13+E13+R13+K13</f>
        <v>18050</v>
      </c>
    </row>
    <row r="14" spans="1:21" x14ac:dyDescent="0.25">
      <c r="A14" s="7" t="s">
        <v>15</v>
      </c>
      <c r="B14" s="27" t="s">
        <v>59</v>
      </c>
      <c r="C14" s="25"/>
      <c r="D14" s="25">
        <v>5500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0">
        <f>SUM(C14:S14)</f>
        <v>5500</v>
      </c>
      <c r="U14" s="20">
        <f>C14+D14+E14+R14+K14</f>
        <v>5500</v>
      </c>
    </row>
    <row r="15" spans="1:21" ht="30" x14ac:dyDescent="0.25">
      <c r="A15" s="7" t="s">
        <v>14</v>
      </c>
      <c r="B15" s="27" t="s">
        <v>58</v>
      </c>
      <c r="C15" s="25"/>
      <c r="D15" s="25">
        <v>1500</v>
      </c>
      <c r="E15" s="24"/>
      <c r="F15" s="24">
        <v>5456</v>
      </c>
      <c r="G15" s="24"/>
      <c r="H15" s="24"/>
      <c r="I15" s="24"/>
      <c r="J15" s="24"/>
      <c r="K15" s="24"/>
      <c r="L15" s="24">
        <v>400</v>
      </c>
      <c r="M15" s="24">
        <v>15</v>
      </c>
      <c r="N15" s="24">
        <v>60</v>
      </c>
      <c r="O15" s="24"/>
      <c r="P15" s="24">
        <v>3300</v>
      </c>
      <c r="Q15" s="24">
        <v>1760</v>
      </c>
      <c r="R15" s="24"/>
      <c r="S15" s="24">
        <v>555</v>
      </c>
      <c r="T15" s="20">
        <f>SUM(C15:S15)</f>
        <v>13046</v>
      </c>
      <c r="U15" s="20">
        <f>C15+D15+E15+R15+K15</f>
        <v>1500</v>
      </c>
    </row>
    <row r="16" spans="1:21" ht="30" x14ac:dyDescent="0.25">
      <c r="A16" s="7" t="s">
        <v>13</v>
      </c>
      <c r="B16" s="27" t="s">
        <v>57</v>
      </c>
      <c r="C16" s="25"/>
      <c r="D16" s="25"/>
      <c r="E16" s="24">
        <v>399000</v>
      </c>
      <c r="F16" s="24">
        <v>15107</v>
      </c>
      <c r="G16" s="24">
        <v>138224</v>
      </c>
      <c r="H16" s="24">
        <v>15610</v>
      </c>
      <c r="I16" s="24">
        <v>132100</v>
      </c>
      <c r="J16" s="24">
        <v>29390</v>
      </c>
      <c r="K16" s="24">
        <v>7000</v>
      </c>
      <c r="L16" s="24">
        <v>28994</v>
      </c>
      <c r="M16" s="24">
        <v>131100</v>
      </c>
      <c r="N16" s="24">
        <v>242229</v>
      </c>
      <c r="O16" s="24">
        <v>16169</v>
      </c>
      <c r="P16" s="24">
        <v>24900</v>
      </c>
      <c r="Q16" s="24">
        <v>26840</v>
      </c>
      <c r="R16" s="24">
        <v>15000</v>
      </c>
      <c r="S16" s="24">
        <v>9088</v>
      </c>
      <c r="T16" s="20">
        <f>SUM(C16:S16)</f>
        <v>1230751</v>
      </c>
      <c r="U16" s="20">
        <f>C16+D16+E16+R16+K16</f>
        <v>421000</v>
      </c>
    </row>
    <row r="17" spans="1:24" ht="30" x14ac:dyDescent="0.25">
      <c r="A17" s="7" t="s">
        <v>12</v>
      </c>
      <c r="B17" s="27" t="s">
        <v>56</v>
      </c>
      <c r="C17" s="25">
        <f>T43</f>
        <v>991262</v>
      </c>
      <c r="D17" s="25">
        <v>503007</v>
      </c>
      <c r="E17" s="24">
        <v>3944147</v>
      </c>
      <c r="F17" s="24">
        <v>359270</v>
      </c>
      <c r="G17" s="24">
        <v>471673</v>
      </c>
      <c r="H17" s="24">
        <v>335080</v>
      </c>
      <c r="I17" s="24">
        <v>428816</v>
      </c>
      <c r="J17" s="24">
        <v>427471</v>
      </c>
      <c r="K17" s="24">
        <v>238859</v>
      </c>
      <c r="L17" s="24">
        <v>450901</v>
      </c>
      <c r="M17" s="24">
        <v>539224</v>
      </c>
      <c r="N17" s="24">
        <v>386890</v>
      </c>
      <c r="O17" s="24">
        <v>259271</v>
      </c>
      <c r="P17" s="24">
        <v>280744</v>
      </c>
      <c r="Q17" s="24">
        <v>491997</v>
      </c>
      <c r="R17" s="24">
        <v>254713</v>
      </c>
      <c r="S17" s="24">
        <v>237112</v>
      </c>
      <c r="T17" s="20">
        <f>SUM(C17:S17)</f>
        <v>10600437</v>
      </c>
      <c r="U17" s="20">
        <f>C17+D17+E17+R17+K17</f>
        <v>5931988</v>
      </c>
      <c r="W17" s="1">
        <v>11230437</v>
      </c>
    </row>
    <row r="18" spans="1:24" ht="45" x14ac:dyDescent="0.25">
      <c r="A18" s="7" t="s">
        <v>12</v>
      </c>
      <c r="B18" s="27" t="s">
        <v>55</v>
      </c>
      <c r="C18" s="25">
        <v>57054</v>
      </c>
      <c r="D18" s="25">
        <v>564208</v>
      </c>
      <c r="E18" s="24"/>
      <c r="F18" s="24"/>
      <c r="G18" s="24"/>
      <c r="H18" s="24"/>
      <c r="I18" s="24"/>
      <c r="J18" s="24"/>
      <c r="K18" s="24">
        <v>3327</v>
      </c>
      <c r="L18" s="24"/>
      <c r="M18" s="24"/>
      <c r="N18" s="24"/>
      <c r="O18" s="24"/>
      <c r="P18" s="24"/>
      <c r="Q18" s="24"/>
      <c r="R18" s="24">
        <v>5411</v>
      </c>
      <c r="S18" s="24"/>
      <c r="T18" s="20">
        <f>SUM(C18:S18)</f>
        <v>630000</v>
      </c>
      <c r="U18" s="20">
        <f>C18+D18+E18+R18+K18</f>
        <v>630000</v>
      </c>
    </row>
    <row r="19" spans="1:24" ht="45" x14ac:dyDescent="0.25">
      <c r="A19" s="5" t="s">
        <v>11</v>
      </c>
      <c r="B19" s="28" t="s">
        <v>54</v>
      </c>
      <c r="C19" s="25"/>
      <c r="D19" s="25"/>
      <c r="E19" s="25">
        <v>212731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0">
        <f>SUM(C19:S19)</f>
        <v>212731</v>
      </c>
      <c r="U19" s="20">
        <f>C19+D19+E19+R19+K19</f>
        <v>212731</v>
      </c>
    </row>
    <row r="20" spans="1:24" ht="45" x14ac:dyDescent="0.25">
      <c r="A20" s="5" t="s">
        <v>11</v>
      </c>
      <c r="B20" s="28" t="s">
        <v>53</v>
      </c>
      <c r="C20" s="25"/>
      <c r="D20" s="25"/>
      <c r="E20" s="25">
        <v>30950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0">
        <f>SUM(C20:S20)</f>
        <v>30950</v>
      </c>
      <c r="U20" s="20">
        <f>C20+D20+E20+R20+K20</f>
        <v>30950</v>
      </c>
    </row>
    <row r="21" spans="1:24" ht="45" x14ac:dyDescent="0.25">
      <c r="A21" s="5" t="s">
        <v>11</v>
      </c>
      <c r="B21" s="28" t="s">
        <v>52</v>
      </c>
      <c r="C21" s="25"/>
      <c r="D21" s="25"/>
      <c r="E21" s="25">
        <v>249568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0">
        <f>SUM(C21:S21)</f>
        <v>249568</v>
      </c>
      <c r="U21" s="20">
        <f>C21+D21+E21+R21+K21</f>
        <v>249568</v>
      </c>
    </row>
    <row r="22" spans="1:24" ht="60" x14ac:dyDescent="0.25">
      <c r="A22" s="7" t="s">
        <v>11</v>
      </c>
      <c r="B22" s="28" t="s">
        <v>51</v>
      </c>
      <c r="C22" s="25">
        <v>143384</v>
      </c>
      <c r="D22" s="25"/>
      <c r="E22" s="24"/>
      <c r="F22" s="24"/>
      <c r="G22" s="24"/>
      <c r="H22" s="24"/>
      <c r="I22" s="24">
        <v>365760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0">
        <f>SUM(C22:S22)</f>
        <v>509144</v>
      </c>
      <c r="U22" s="20">
        <f>C22+D22+E22+R22+K22</f>
        <v>143384</v>
      </c>
    </row>
    <row r="23" spans="1:24" ht="45" x14ac:dyDescent="0.25">
      <c r="A23" s="6" t="s">
        <v>11</v>
      </c>
      <c r="B23" s="28" t="s">
        <v>50</v>
      </c>
      <c r="C23" s="25"/>
      <c r="D23" s="25">
        <v>29491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0">
        <f>SUM(C23:S23)</f>
        <v>29491</v>
      </c>
      <c r="U23" s="20">
        <f>C23+D23+E23+R23+K23</f>
        <v>29491</v>
      </c>
    </row>
    <row r="24" spans="1:24" ht="45" x14ac:dyDescent="0.25">
      <c r="A24" s="6" t="s">
        <v>11</v>
      </c>
      <c r="B24" s="30" t="s">
        <v>49</v>
      </c>
      <c r="C24" s="29"/>
      <c r="D24" s="29">
        <v>120600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0">
        <f>SUM(C24:S24)</f>
        <v>120600</v>
      </c>
      <c r="U24" s="20">
        <f>C24+D24+E24+R24+K24</f>
        <v>120600</v>
      </c>
    </row>
    <row r="25" spans="1:24" ht="30" x14ac:dyDescent="0.25">
      <c r="A25" s="8" t="s">
        <v>11</v>
      </c>
      <c r="B25" s="28" t="s">
        <v>48</v>
      </c>
      <c r="C25" s="25"/>
      <c r="D25" s="25">
        <v>49545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0">
        <f>SUM(C25:S25)</f>
        <v>49545</v>
      </c>
      <c r="U25" s="20">
        <f>C25+D25+E25+R25+K25</f>
        <v>49545</v>
      </c>
    </row>
    <row r="26" spans="1:24" x14ac:dyDescent="0.25">
      <c r="A26" s="8" t="s">
        <v>11</v>
      </c>
      <c r="B26" s="28" t="s">
        <v>47</v>
      </c>
      <c r="C26" s="25"/>
      <c r="D26" s="25">
        <v>70100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0">
        <f>SUM(C26:S26)</f>
        <v>70100</v>
      </c>
      <c r="U26" s="20">
        <f>C26+D26+E26+R26+K26</f>
        <v>70100</v>
      </c>
    </row>
    <row r="27" spans="1:24" x14ac:dyDescent="0.25">
      <c r="A27" s="8" t="s">
        <v>11</v>
      </c>
      <c r="B27" s="28" t="s">
        <v>46</v>
      </c>
      <c r="C27" s="25">
        <v>4570</v>
      </c>
      <c r="D27" s="25">
        <v>5480</v>
      </c>
      <c r="E27" s="24">
        <v>5624</v>
      </c>
      <c r="F27" s="24"/>
      <c r="G27" s="24"/>
      <c r="H27" s="24"/>
      <c r="I27" s="24"/>
      <c r="J27" s="24"/>
      <c r="K27" s="24">
        <v>258</v>
      </c>
      <c r="L27" s="24"/>
      <c r="M27" s="24"/>
      <c r="N27" s="24"/>
      <c r="O27" s="24"/>
      <c r="P27" s="24"/>
      <c r="Q27" s="24"/>
      <c r="R27" s="24"/>
      <c r="S27" s="24"/>
      <c r="T27" s="20">
        <f>SUM(C27:S27)</f>
        <v>15932</v>
      </c>
      <c r="U27" s="20">
        <f>C27+D27+E27+R27+K27</f>
        <v>15932</v>
      </c>
    </row>
    <row r="28" spans="1:24" ht="30" x14ac:dyDescent="0.25">
      <c r="A28" s="8" t="s">
        <v>11</v>
      </c>
      <c r="B28" s="28" t="s">
        <v>45</v>
      </c>
      <c r="C28" s="25">
        <v>19856</v>
      </c>
      <c r="D28" s="25">
        <v>270</v>
      </c>
      <c r="E28" s="24">
        <v>22314</v>
      </c>
      <c r="F28" s="24"/>
      <c r="G28" s="24"/>
      <c r="H28" s="24"/>
      <c r="I28" s="24"/>
      <c r="J28" s="24"/>
      <c r="K28" s="24">
        <v>701</v>
      </c>
      <c r="L28" s="24"/>
      <c r="M28" s="24"/>
      <c r="N28" s="24"/>
      <c r="O28" s="24"/>
      <c r="P28" s="24"/>
      <c r="Q28" s="24"/>
      <c r="R28" s="24"/>
      <c r="S28" s="24"/>
      <c r="T28" s="20">
        <f>SUM(C28:S28)</f>
        <v>43141</v>
      </c>
      <c r="U28" s="20">
        <f>C28+D28+E28+R28+K28</f>
        <v>43141</v>
      </c>
    </row>
    <row r="29" spans="1:24" x14ac:dyDescent="0.25">
      <c r="A29" s="7" t="s">
        <v>10</v>
      </c>
      <c r="B29" s="28" t="s">
        <v>44</v>
      </c>
      <c r="C29" s="25"/>
      <c r="D29" s="25">
        <v>5220964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0">
        <f>SUM(C29:S29)</f>
        <v>5220964</v>
      </c>
      <c r="U29" s="20">
        <f>C29+D29+E29+R29+K29</f>
        <v>5220964</v>
      </c>
    </row>
    <row r="30" spans="1:24" x14ac:dyDescent="0.25">
      <c r="A30" s="7" t="s">
        <v>10</v>
      </c>
      <c r="B30" s="28" t="s">
        <v>43</v>
      </c>
      <c r="C30" s="25"/>
      <c r="D30" s="25">
        <v>427917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0">
        <f>SUM(C30:S30)</f>
        <v>427917</v>
      </c>
      <c r="U30" s="20">
        <f>C30+D30+E30+R30+K30</f>
        <v>427917</v>
      </c>
    </row>
    <row r="31" spans="1:24" ht="60" x14ac:dyDescent="0.25">
      <c r="A31" s="7" t="s">
        <v>11</v>
      </c>
      <c r="B31" s="28" t="s">
        <v>42</v>
      </c>
      <c r="C31" s="25">
        <v>8540</v>
      </c>
      <c r="D31" s="25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0">
        <f>SUM(C31:S31)</f>
        <v>8540</v>
      </c>
      <c r="U31" s="20">
        <f>C31+D31+E31+R31+K31</f>
        <v>8540</v>
      </c>
    </row>
    <row r="32" spans="1:24" ht="90" x14ac:dyDescent="0.25">
      <c r="A32" s="7" t="s">
        <v>11</v>
      </c>
      <c r="B32" s="28" t="s">
        <v>41</v>
      </c>
      <c r="C32" s="21"/>
      <c r="D32" s="25">
        <v>756</v>
      </c>
      <c r="E32" s="24">
        <v>1112488</v>
      </c>
      <c r="F32" s="24">
        <v>72418</v>
      </c>
      <c r="G32" s="24">
        <v>91718</v>
      </c>
      <c r="H32" s="24">
        <v>92710</v>
      </c>
      <c r="I32" s="24">
        <v>80815</v>
      </c>
      <c r="J32" s="24">
        <v>123078</v>
      </c>
      <c r="K32" s="24">
        <v>75904</v>
      </c>
      <c r="L32" s="24">
        <v>64468</v>
      </c>
      <c r="M32" s="24">
        <v>189686</v>
      </c>
      <c r="N32" s="24"/>
      <c r="O32" s="24">
        <v>26468</v>
      </c>
      <c r="P32" s="24">
        <v>64030</v>
      </c>
      <c r="Q32" s="24">
        <v>105408</v>
      </c>
      <c r="R32" s="24"/>
      <c r="S32" s="24">
        <v>46293</v>
      </c>
      <c r="T32" s="20">
        <f>SUM(C32:S32)</f>
        <v>2146240</v>
      </c>
      <c r="U32" s="20">
        <f>C32+D32+E32+R32+K32</f>
        <v>1189148</v>
      </c>
      <c r="W32" s="1">
        <v>2146240</v>
      </c>
      <c r="X32" s="1" t="s">
        <v>40</v>
      </c>
    </row>
    <row r="33" spans="1:23" ht="90" x14ac:dyDescent="0.25">
      <c r="A33" s="7" t="s">
        <v>11</v>
      </c>
      <c r="B33" s="28" t="s">
        <v>39</v>
      </c>
      <c r="C33" s="25"/>
      <c r="D33" s="25"/>
      <c r="E33" s="24">
        <v>142386</v>
      </c>
      <c r="F33" s="24">
        <v>8654</v>
      </c>
      <c r="G33" s="24">
        <v>13694</v>
      </c>
      <c r="H33" s="24">
        <v>20864</v>
      </c>
      <c r="I33" s="24">
        <v>11532</v>
      </c>
      <c r="J33" s="24">
        <v>24502</v>
      </c>
      <c r="K33" s="24">
        <v>6480</v>
      </c>
      <c r="L33" s="24">
        <v>15740</v>
      </c>
      <c r="M33" s="24">
        <v>14384</v>
      </c>
      <c r="N33" s="24"/>
      <c r="O33" s="24">
        <v>11978</v>
      </c>
      <c r="P33" s="24">
        <v>8654</v>
      </c>
      <c r="Q33" s="24">
        <v>25734</v>
      </c>
      <c r="R33" s="24"/>
      <c r="S33" s="24">
        <v>5878</v>
      </c>
      <c r="T33" s="20">
        <f>SUM(C33:S33)</f>
        <v>310480</v>
      </c>
      <c r="U33" s="20">
        <f>C33+D33+E33+R33+K33</f>
        <v>148866</v>
      </c>
      <c r="W33" s="1">
        <v>310480</v>
      </c>
    </row>
    <row r="34" spans="1:23" ht="75" x14ac:dyDescent="0.25">
      <c r="A34" s="7" t="s">
        <v>11</v>
      </c>
      <c r="B34" s="28" t="s">
        <v>38</v>
      </c>
      <c r="C34" s="25"/>
      <c r="D34" s="25">
        <v>403</v>
      </c>
      <c r="E34" s="24">
        <v>58050</v>
      </c>
      <c r="F34" s="24">
        <v>3592</v>
      </c>
      <c r="G34" s="24">
        <v>6948</v>
      </c>
      <c r="H34" s="24">
        <v>5514</v>
      </c>
      <c r="I34" s="24">
        <v>3726</v>
      </c>
      <c r="J34" s="24">
        <v>4314</v>
      </c>
      <c r="K34" s="24">
        <v>3592</v>
      </c>
      <c r="L34" s="24">
        <v>6990</v>
      </c>
      <c r="M34" s="24">
        <v>9346</v>
      </c>
      <c r="N34" s="24"/>
      <c r="O34" s="24">
        <v>1914</v>
      </c>
      <c r="P34" s="24">
        <v>3836</v>
      </c>
      <c r="Q34" s="24">
        <v>6474</v>
      </c>
      <c r="R34" s="24"/>
      <c r="S34" s="24">
        <v>5272</v>
      </c>
      <c r="T34" s="20">
        <f>SUM(C34:S34)</f>
        <v>119971</v>
      </c>
      <c r="U34" s="20">
        <f>C34+D34+E34+R34+K34</f>
        <v>62045</v>
      </c>
      <c r="W34" s="1">
        <v>119971</v>
      </c>
    </row>
    <row r="35" spans="1:23" ht="45" x14ac:dyDescent="0.25">
      <c r="A35" s="6" t="s">
        <v>11</v>
      </c>
      <c r="B35" s="27" t="s">
        <v>37</v>
      </c>
      <c r="C35" s="25"/>
      <c r="D35" s="25">
        <v>500000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0">
        <f>SUM(C35:S35)</f>
        <v>500000</v>
      </c>
      <c r="U35" s="20">
        <f>C35+D35+E35+R35+K35</f>
        <v>500000</v>
      </c>
    </row>
    <row r="36" spans="1:23" ht="45" x14ac:dyDescent="0.25">
      <c r="A36" s="6" t="s">
        <v>8</v>
      </c>
      <c r="B36" s="27" t="s">
        <v>36</v>
      </c>
      <c r="C36" s="25"/>
      <c r="D36" s="25">
        <v>400000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0">
        <f>SUM(C36:S36)</f>
        <v>400000</v>
      </c>
      <c r="U36" s="20">
        <f>C36+D36+E36+R36+K36</f>
        <v>400000</v>
      </c>
    </row>
    <row r="37" spans="1:23" ht="30" x14ac:dyDescent="0.25">
      <c r="A37" s="5" t="s">
        <v>7</v>
      </c>
      <c r="B37" s="27" t="s">
        <v>35</v>
      </c>
      <c r="C37" s="25"/>
      <c r="D37" s="25"/>
      <c r="E37" s="24"/>
      <c r="F37" s="24">
        <v>322</v>
      </c>
      <c r="G37" s="24">
        <v>410</v>
      </c>
      <c r="H37" s="24">
        <v>424</v>
      </c>
      <c r="I37" s="24">
        <v>733</v>
      </c>
      <c r="J37" s="24">
        <v>511</v>
      </c>
      <c r="K37" s="24"/>
      <c r="L37" s="24">
        <v>281</v>
      </c>
      <c r="M37" s="24">
        <v>811</v>
      </c>
      <c r="N37" s="24"/>
      <c r="O37" s="24">
        <v>120</v>
      </c>
      <c r="P37" s="24">
        <v>267</v>
      </c>
      <c r="Q37" s="24">
        <v>474</v>
      </c>
      <c r="R37" s="24"/>
      <c r="S37" s="24">
        <v>217</v>
      </c>
      <c r="T37" s="20">
        <f>SUM(C37:S37)</f>
        <v>4570</v>
      </c>
      <c r="U37" s="20">
        <f>C37+D37+E37+R37+K37</f>
        <v>0</v>
      </c>
    </row>
    <row r="38" spans="1:23" ht="45" x14ac:dyDescent="0.25">
      <c r="A38" s="5" t="s">
        <v>7</v>
      </c>
      <c r="B38" s="27" t="s">
        <v>34</v>
      </c>
      <c r="C38" s="25"/>
      <c r="D38" s="25"/>
      <c r="E38" s="24"/>
      <c r="F38" s="24"/>
      <c r="G38" s="24"/>
      <c r="H38" s="24"/>
      <c r="I38" s="24">
        <v>143384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0">
        <f>SUM(C38:S38)</f>
        <v>143384</v>
      </c>
      <c r="U38" s="20">
        <f>C38+D38+E38+R38+K38</f>
        <v>0</v>
      </c>
    </row>
    <row r="39" spans="1:23" x14ac:dyDescent="0.25">
      <c r="A39" s="5" t="s">
        <v>7</v>
      </c>
      <c r="B39" s="27" t="s">
        <v>33</v>
      </c>
      <c r="C39" s="25"/>
      <c r="D39" s="24"/>
      <c r="E39" s="24"/>
      <c r="F39" s="24"/>
      <c r="G39" s="24">
        <v>4270</v>
      </c>
      <c r="H39" s="24"/>
      <c r="I39" s="24">
        <v>4270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0">
        <f>SUM(C39:S39)</f>
        <v>8540</v>
      </c>
      <c r="U39" s="20">
        <f>C39+D39+E39+R39+K39</f>
        <v>0</v>
      </c>
    </row>
    <row r="40" spans="1:23" ht="30" x14ac:dyDescent="0.25">
      <c r="A40" s="5" t="s">
        <v>7</v>
      </c>
      <c r="B40" s="27" t="s">
        <v>32</v>
      </c>
      <c r="C40" s="25"/>
      <c r="D40" s="24"/>
      <c r="E40" s="24"/>
      <c r="F40" s="24">
        <v>1673</v>
      </c>
      <c r="G40" s="24">
        <v>2212</v>
      </c>
      <c r="H40" s="24">
        <v>2266</v>
      </c>
      <c r="I40" s="24">
        <v>1997</v>
      </c>
      <c r="J40" s="24">
        <v>2428</v>
      </c>
      <c r="K40" s="24"/>
      <c r="L40" s="24">
        <v>1241</v>
      </c>
      <c r="M40" s="24">
        <v>2482</v>
      </c>
      <c r="N40" s="24"/>
      <c r="O40" s="24">
        <v>701</v>
      </c>
      <c r="P40" s="24">
        <v>1511</v>
      </c>
      <c r="Q40" s="24">
        <v>2536</v>
      </c>
      <c r="R40" s="24"/>
      <c r="S40" s="24">
        <v>809</v>
      </c>
      <c r="T40" s="20">
        <f>SUM(C40:S40)</f>
        <v>19856</v>
      </c>
      <c r="U40" s="20">
        <f>C40+D40+E40+R40+K40</f>
        <v>0</v>
      </c>
    </row>
    <row r="41" spans="1:23" ht="30" x14ac:dyDescent="0.25">
      <c r="A41" s="5" t="s">
        <v>7</v>
      </c>
      <c r="B41" s="27" t="s">
        <v>31</v>
      </c>
      <c r="C41" s="25"/>
      <c r="D41" s="24"/>
      <c r="E41" s="24"/>
      <c r="F41" s="24">
        <v>5271</v>
      </c>
      <c r="G41" s="24">
        <v>4941</v>
      </c>
      <c r="H41" s="24">
        <v>4497</v>
      </c>
      <c r="I41" s="24">
        <v>3574</v>
      </c>
      <c r="J41" s="24">
        <v>4827</v>
      </c>
      <c r="K41" s="24"/>
      <c r="L41" s="24">
        <v>6730</v>
      </c>
      <c r="M41" s="24">
        <v>1893</v>
      </c>
      <c r="N41" s="24">
        <v>4845</v>
      </c>
      <c r="O41" s="24">
        <v>5583</v>
      </c>
      <c r="P41" s="24">
        <v>4798</v>
      </c>
      <c r="Q41" s="24">
        <v>7871</v>
      </c>
      <c r="R41" s="24"/>
      <c r="S41" s="24">
        <v>2224</v>
      </c>
      <c r="T41" s="20">
        <f>SUM(C41:S41)</f>
        <v>57054</v>
      </c>
      <c r="U41" s="20">
        <f>C41+D41+E41+R41+K41</f>
        <v>0</v>
      </c>
    </row>
    <row r="42" spans="1:23" ht="30" x14ac:dyDescent="0.25">
      <c r="A42" s="8" t="s">
        <v>7</v>
      </c>
      <c r="B42" s="26" t="s">
        <v>30</v>
      </c>
      <c r="C42" s="25"/>
      <c r="D42" s="24"/>
      <c r="E42" s="24"/>
      <c r="F42" s="24">
        <v>65430</v>
      </c>
      <c r="G42" s="24">
        <v>98850</v>
      </c>
      <c r="H42" s="24">
        <v>56246</v>
      </c>
      <c r="I42" s="24">
        <v>66069</v>
      </c>
      <c r="J42" s="24">
        <v>83156</v>
      </c>
      <c r="L42" s="24">
        <v>90563</v>
      </c>
      <c r="M42" s="24">
        <v>79078</v>
      </c>
      <c r="N42" s="24">
        <v>4737</v>
      </c>
      <c r="O42" s="24">
        <v>46582</v>
      </c>
      <c r="P42" s="24">
        <v>92315</v>
      </c>
      <c r="Q42" s="24">
        <v>88160</v>
      </c>
      <c r="S42" s="24">
        <v>38869</v>
      </c>
      <c r="T42" s="20">
        <f>SUM(C42:S42)</f>
        <v>810055</v>
      </c>
      <c r="U42" s="20">
        <f>C42+D42+E42+R42+K42</f>
        <v>0</v>
      </c>
    </row>
    <row r="43" spans="1:23" ht="30" x14ac:dyDescent="0.25">
      <c r="A43" s="5" t="s">
        <v>7</v>
      </c>
      <c r="B43" s="26" t="s">
        <v>29</v>
      </c>
      <c r="C43" s="25"/>
      <c r="D43" s="25"/>
      <c r="E43" s="24"/>
      <c r="F43" s="24">
        <v>102324</v>
      </c>
      <c r="G43" s="24">
        <v>18736</v>
      </c>
      <c r="H43" s="24">
        <v>135406</v>
      </c>
      <c r="I43" s="24">
        <v>28629</v>
      </c>
      <c r="J43" s="24">
        <v>169078</v>
      </c>
      <c r="K43" s="24"/>
      <c r="L43" s="24">
        <v>129072</v>
      </c>
      <c r="M43" s="24">
        <v>107548</v>
      </c>
      <c r="N43" s="24"/>
      <c r="O43" s="24">
        <v>71381</v>
      </c>
      <c r="P43" s="24">
        <v>52109</v>
      </c>
      <c r="Q43" s="24">
        <v>101383</v>
      </c>
      <c r="R43" s="24"/>
      <c r="S43" s="24">
        <v>75596</v>
      </c>
      <c r="T43" s="20">
        <f>SUM(C43:S43)</f>
        <v>991262</v>
      </c>
      <c r="U43" s="20">
        <f>C43+D43+E43+R43+K43</f>
        <v>0</v>
      </c>
    </row>
    <row r="44" spans="1:23" s="18" customFormat="1" x14ac:dyDescent="0.25">
      <c r="A44" s="5"/>
      <c r="B44" s="11" t="s">
        <v>28</v>
      </c>
      <c r="C44" s="19">
        <f>SUM(C10:C43)</f>
        <v>2034721</v>
      </c>
      <c r="D44" s="19">
        <f>SUM(D10:D43)</f>
        <v>8195605</v>
      </c>
      <c r="E44" s="19">
        <f>SUM(E10:E43)</f>
        <v>6265258</v>
      </c>
      <c r="F44" s="19">
        <f>SUM(F10:F43)</f>
        <v>640517</v>
      </c>
      <c r="G44" s="19">
        <f>SUM(G10:G43)</f>
        <v>852576</v>
      </c>
      <c r="H44" s="19">
        <f>SUM(H10:H43)</f>
        <v>670397</v>
      </c>
      <c r="I44" s="19">
        <f>SUM(I10:I43)</f>
        <v>1272235</v>
      </c>
      <c r="J44" s="19">
        <f>SUM(J10:J43)</f>
        <v>870114</v>
      </c>
      <c r="K44" s="19">
        <f>SUM(K10:K43)</f>
        <v>351604</v>
      </c>
      <c r="L44" s="19">
        <f>SUM(L10:L43)</f>
        <v>796104</v>
      </c>
      <c r="M44" s="19">
        <f>SUM(M10:M43)</f>
        <v>1076347</v>
      </c>
      <c r="N44" s="19">
        <f>SUM(N10:N43)</f>
        <v>669236</v>
      </c>
      <c r="O44" s="19">
        <f>SUM(O10:O43)</f>
        <v>441215</v>
      </c>
      <c r="P44" s="19">
        <f>SUM(P10:P43)</f>
        <v>537444</v>
      </c>
      <c r="Q44" s="19">
        <f>SUM(Q10:Q43)</f>
        <v>858637</v>
      </c>
      <c r="R44" s="19">
        <f>SUM(R10:R43)</f>
        <v>349815</v>
      </c>
      <c r="S44" s="19">
        <f>SUM(S10:S43)</f>
        <v>422113</v>
      </c>
      <c r="T44" s="19">
        <f>SUM(T10:T43)</f>
        <v>26303938</v>
      </c>
      <c r="U44" s="19">
        <f>SUM(U10:U43)</f>
        <v>17197003</v>
      </c>
    </row>
    <row r="45" spans="1:23" s="18" customFormat="1" x14ac:dyDescent="0.25">
      <c r="A45" s="5" t="s">
        <v>7</v>
      </c>
      <c r="B45" s="23" t="s">
        <v>27</v>
      </c>
      <c r="C45" s="19"/>
      <c r="D45" s="19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1">
        <f>SUM(C45:S45)</f>
        <v>0</v>
      </c>
      <c r="U45" s="20">
        <f>C45+D45+E45+R45</f>
        <v>0</v>
      </c>
    </row>
    <row r="46" spans="1:23" s="18" customFormat="1" x14ac:dyDescent="0.25">
      <c r="A46" s="5"/>
      <c r="B46" s="11" t="s">
        <v>26</v>
      </c>
      <c r="C46" s="19">
        <f>C44+SUM(C45:C45)</f>
        <v>2034721</v>
      </c>
      <c r="D46" s="19">
        <f>D44+SUM(D45:D45)</f>
        <v>8195605</v>
      </c>
      <c r="E46" s="19">
        <f>E44+SUM(E45:E45)</f>
        <v>6265258</v>
      </c>
      <c r="F46" s="19">
        <f>F44+SUM(F45:F45)</f>
        <v>640517</v>
      </c>
      <c r="G46" s="19">
        <f>G44+SUM(G45:G45)</f>
        <v>852576</v>
      </c>
      <c r="H46" s="19">
        <f>H44+SUM(H45:H45)</f>
        <v>670397</v>
      </c>
      <c r="I46" s="19">
        <f>I44+SUM(I45:I45)</f>
        <v>1272235</v>
      </c>
      <c r="J46" s="19">
        <f>J44+SUM(J45:J45)</f>
        <v>870114</v>
      </c>
      <c r="K46" s="19">
        <f>K44+SUM(K45:K45)</f>
        <v>351604</v>
      </c>
      <c r="L46" s="19">
        <f>L44+SUM(L45:L45)</f>
        <v>796104</v>
      </c>
      <c r="M46" s="19">
        <f>M44+SUM(M45:M45)</f>
        <v>1076347</v>
      </c>
      <c r="N46" s="19">
        <f>N44+SUM(N45:N45)</f>
        <v>669236</v>
      </c>
      <c r="O46" s="19">
        <f>O44+SUM(O45:O45)</f>
        <v>441215</v>
      </c>
      <c r="P46" s="19">
        <f>P44+SUM(P45:P45)</f>
        <v>537444</v>
      </c>
      <c r="Q46" s="19">
        <f>Q44+SUM(Q45:Q45)</f>
        <v>858637</v>
      </c>
      <c r="R46" s="19">
        <f>R44+SUM(R45:R45)</f>
        <v>349815</v>
      </c>
      <c r="S46" s="19">
        <f>S44+SUM(S45:S45)</f>
        <v>422113</v>
      </c>
      <c r="T46" s="19">
        <f>T44+SUM(T45:T45)</f>
        <v>26303938</v>
      </c>
      <c r="U46" s="19">
        <f>U44+SUM(U45:U45)</f>
        <v>17197003</v>
      </c>
    </row>
    <row r="47" spans="1:23" x14ac:dyDescent="0.25">
      <c r="A47" s="17"/>
      <c r="B47" s="16" t="s">
        <v>25</v>
      </c>
      <c r="C47" s="15">
        <f>SUM(C37:C43)+SUM(C45:C45)</f>
        <v>0</v>
      </c>
      <c r="D47" s="15">
        <f>SUM(D37:D43)+SUM(D45:D45)</f>
        <v>0</v>
      </c>
      <c r="E47" s="15">
        <f>SUM(E37:E43)+SUM(E45:E45)</f>
        <v>0</v>
      </c>
      <c r="F47" s="15">
        <f>SUM(F37:F43)+SUM(F45:F45)</f>
        <v>175020</v>
      </c>
      <c r="G47" s="15">
        <f>SUM(G37:G43)+SUM(G45:G45)</f>
        <v>129419</v>
      </c>
      <c r="H47" s="15">
        <f>SUM(H37:H43)+SUM(H45:H45)</f>
        <v>198839</v>
      </c>
      <c r="I47" s="15">
        <f>SUM(I37:I43)+SUM(I45:I45)</f>
        <v>248656</v>
      </c>
      <c r="J47" s="15">
        <f>SUM(J37:J43)+SUM(J45:J45)</f>
        <v>260000</v>
      </c>
      <c r="K47" s="15">
        <f>SUM(K37:K43)+SUM(K45:K45)</f>
        <v>0</v>
      </c>
      <c r="L47" s="15">
        <f>SUM(L37:L43)+SUM(L45:L45)</f>
        <v>227887</v>
      </c>
      <c r="M47" s="15">
        <f>SUM(M37:M43)+SUM(M45:M45)</f>
        <v>191812</v>
      </c>
      <c r="N47" s="15">
        <f>SUM(N37:N43)+SUM(N45:N45)</f>
        <v>9582</v>
      </c>
      <c r="O47" s="15">
        <f>SUM(O37:O43)+SUM(O45:O45)</f>
        <v>124367</v>
      </c>
      <c r="P47" s="15">
        <f>SUM(P37:P43)+SUM(P45:P45)</f>
        <v>151000</v>
      </c>
      <c r="Q47" s="15">
        <f>SUM(Q37:Q43)+SUM(Q45:Q45)</f>
        <v>200424</v>
      </c>
      <c r="R47" s="15">
        <f>SUM(R37:R43)+SUM(R45:R45)</f>
        <v>0</v>
      </c>
      <c r="S47" s="15">
        <f>SUM(S37:S43)+SUM(S45:S45)</f>
        <v>117715</v>
      </c>
      <c r="T47" s="15">
        <f>SUM(T37:T43)+SUM(T45:T45)</f>
        <v>2034721</v>
      </c>
      <c r="U47" s="15">
        <f>SUM(U37:U43)+SUM(U45:U45)</f>
        <v>0</v>
      </c>
    </row>
    <row r="48" spans="1:23" x14ac:dyDescent="0.25">
      <c r="A48" s="14"/>
      <c r="B48" s="13" t="s">
        <v>24</v>
      </c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>
        <f>-T47</f>
        <v>-2034721</v>
      </c>
      <c r="U48" s="1">
        <f>C48+D48+E48+R48</f>
        <v>0</v>
      </c>
    </row>
    <row r="49" spans="2:20" x14ac:dyDescent="0.25">
      <c r="B49" s="11" t="s">
        <v>23</v>
      </c>
      <c r="D49" s="3"/>
      <c r="T49" s="2">
        <f>T46+T48</f>
        <v>24269217</v>
      </c>
    </row>
    <row r="51" spans="2:20" hidden="1" x14ac:dyDescent="0.25"/>
    <row r="52" spans="2:20" hidden="1" x14ac:dyDescent="0.25">
      <c r="B52" s="10" t="s">
        <v>22</v>
      </c>
      <c r="D52" s="1">
        <f>'[1]Izdevumi atšifrējums'!V660</f>
        <v>8195605</v>
      </c>
      <c r="E52" s="1">
        <f>'[1]Izdevumi atšifrējums'!V589</f>
        <v>6265258</v>
      </c>
      <c r="F52" s="1">
        <f>'[1]Izdevumi atšifrējums'!V41</f>
        <v>640517</v>
      </c>
      <c r="G52" s="1">
        <f>'[1]Izdevumi atšifrējums'!V82</f>
        <v>852576</v>
      </c>
      <c r="H52" s="1">
        <f>'[1]Izdevumi atšifrējums'!V113</f>
        <v>670397</v>
      </c>
      <c r="I52" s="1">
        <f>'[1]Izdevumi atšifrējums'!V152</f>
        <v>1272235</v>
      </c>
      <c r="J52" s="1">
        <f>'[1]Izdevumi atšifrējums'!V197</f>
        <v>870114</v>
      </c>
      <c r="K52" s="1">
        <f>'[1]Izdevumi atšifrējums'!V228</f>
        <v>351604</v>
      </c>
      <c r="L52" s="1">
        <f>'[1]Izdevumi atšifrējums'!V310</f>
        <v>796104</v>
      </c>
      <c r="M52" s="1">
        <f>'[1]Izdevumi atšifrējums'!V271</f>
        <v>1076347</v>
      </c>
      <c r="N52" s="1">
        <f>'[1]Izdevumi atšifrējums'!V344</f>
        <v>669236</v>
      </c>
      <c r="O52" s="1">
        <f>'[1]Izdevumi atšifrējums'!V377</f>
        <v>441215</v>
      </c>
      <c r="P52" s="1">
        <f>'[1]Izdevumi atšifrējums'!V412</f>
        <v>537444</v>
      </c>
      <c r="Q52" s="1">
        <f>'[1]Izdevumi atšifrējums'!V448</f>
        <v>858637</v>
      </c>
      <c r="R52" s="1">
        <f>'[1]Izdevumi atšifrējums'!V474</f>
        <v>349815</v>
      </c>
      <c r="S52" s="1">
        <f>'[1]Izdevumi atšifrējums'!V506</f>
        <v>422113</v>
      </c>
      <c r="T52" s="1">
        <f>SUM(D52:S52)</f>
        <v>24269217</v>
      </c>
    </row>
    <row r="53" spans="2:20" hidden="1" x14ac:dyDescent="0.25"/>
    <row r="54" spans="2:20" hidden="1" x14ac:dyDescent="0.25">
      <c r="S54" s="9" t="s">
        <v>21</v>
      </c>
      <c r="T54" s="3">
        <f>T49-T52</f>
        <v>0</v>
      </c>
    </row>
    <row r="55" spans="2:20" hidden="1" x14ac:dyDescent="0.25"/>
    <row r="56" spans="2:20" hidden="1" x14ac:dyDescent="0.25">
      <c r="C56" s="1" t="s">
        <v>20</v>
      </c>
      <c r="D56" s="3">
        <f>D52-D46</f>
        <v>0</v>
      </c>
      <c r="E56" s="3">
        <f>E52-E46</f>
        <v>0</v>
      </c>
      <c r="F56" s="3">
        <f>F52-F46</f>
        <v>0</v>
      </c>
      <c r="G56" s="3">
        <f>G52-G46</f>
        <v>0</v>
      </c>
      <c r="H56" s="3">
        <f>H52-H46</f>
        <v>0</v>
      </c>
      <c r="I56" s="3">
        <f>I52-I46</f>
        <v>0</v>
      </c>
      <c r="J56" s="3">
        <f>J52-J46</f>
        <v>0</v>
      </c>
      <c r="K56" s="3">
        <f>K52-K46</f>
        <v>0</v>
      </c>
      <c r="L56" s="3">
        <f>L52-L46</f>
        <v>0</v>
      </c>
      <c r="M56" s="3">
        <f>M52-M46</f>
        <v>0</v>
      </c>
      <c r="N56" s="3">
        <f>N52-N46</f>
        <v>0</v>
      </c>
      <c r="O56" s="3">
        <f>O52-O46</f>
        <v>0</v>
      </c>
      <c r="P56" s="3">
        <f>P52-P46</f>
        <v>0</v>
      </c>
      <c r="Q56" s="3">
        <f>Q52-Q46</f>
        <v>0</v>
      </c>
      <c r="R56" s="3">
        <f>R52-R46</f>
        <v>0</v>
      </c>
      <c r="S56" s="3">
        <f>S52-S46</f>
        <v>0</v>
      </c>
      <c r="T56" s="3">
        <f>SUM(D56:S56)</f>
        <v>0</v>
      </c>
    </row>
    <row r="57" spans="2:20" hidden="1" x14ac:dyDescent="0.25"/>
    <row r="58" spans="2:20" hidden="1" x14ac:dyDescent="0.25"/>
    <row r="59" spans="2:20" hidden="1" x14ac:dyDescent="0.25">
      <c r="S59" s="7" t="s">
        <v>19</v>
      </c>
      <c r="T59" s="1">
        <f>SUMIF($A$10:$A$43,S59,$T$10:$T$43)</f>
        <v>1222788</v>
      </c>
    </row>
    <row r="60" spans="2:20" hidden="1" x14ac:dyDescent="0.25">
      <c r="S60" s="7" t="s">
        <v>18</v>
      </c>
      <c r="T60" s="1">
        <f>SUMIF($A$10:$A$43,S60,$T$10:$T$43)</f>
        <v>71000</v>
      </c>
    </row>
    <row r="61" spans="2:20" hidden="1" x14ac:dyDescent="0.25">
      <c r="S61" s="7" t="s">
        <v>17</v>
      </c>
      <c r="T61" s="1">
        <f>SUMIF($A$10:$A$43,S61,$T$10:$T$43)</f>
        <v>3496</v>
      </c>
    </row>
    <row r="62" spans="2:20" hidden="1" x14ac:dyDescent="0.25">
      <c r="S62" s="7" t="s">
        <v>16</v>
      </c>
      <c r="T62" s="1">
        <f>SUMIF($A$10:$A$43,S62,$T$10:$T$43)</f>
        <v>26885</v>
      </c>
    </row>
    <row r="63" spans="2:20" hidden="1" x14ac:dyDescent="0.25">
      <c r="S63" s="7" t="s">
        <v>15</v>
      </c>
      <c r="T63" s="1">
        <f>SUMIF($A$10:$A$43,S63,$T$10:$T$43)</f>
        <v>5500</v>
      </c>
    </row>
    <row r="64" spans="2:20" hidden="1" x14ac:dyDescent="0.25">
      <c r="S64" s="7" t="s">
        <v>14</v>
      </c>
      <c r="T64" s="1">
        <f>SUMIF($A$10:$A$43,S64,$T$10:$T$43)</f>
        <v>13046</v>
      </c>
    </row>
    <row r="65" spans="4:20" hidden="1" x14ac:dyDescent="0.25">
      <c r="S65" s="7" t="s">
        <v>13</v>
      </c>
      <c r="T65" s="1">
        <f>SUMIF($A$10:$A$43,S65,$T$10:$T$43)</f>
        <v>1230751</v>
      </c>
    </row>
    <row r="66" spans="4:20" hidden="1" x14ac:dyDescent="0.25">
      <c r="S66" s="7" t="s">
        <v>12</v>
      </c>
      <c r="T66" s="1">
        <f>SUMIF($A$10:$A$43,S66,$T$10:$T$43)</f>
        <v>11230437</v>
      </c>
    </row>
    <row r="67" spans="4:20" hidden="1" x14ac:dyDescent="0.25">
      <c r="S67" s="8" t="s">
        <v>11</v>
      </c>
      <c r="T67" s="1">
        <f>SUMIF($A$10:$A$43,S67,$T$10:$T$43)</f>
        <v>4416433</v>
      </c>
    </row>
    <row r="68" spans="4:20" hidden="1" x14ac:dyDescent="0.25">
      <c r="S68" s="7" t="s">
        <v>10</v>
      </c>
      <c r="T68" s="1">
        <f>SUMIF($A$10:$A$43,S68,$T$10:$T$43)</f>
        <v>5648881</v>
      </c>
    </row>
    <row r="69" spans="4:20" hidden="1" x14ac:dyDescent="0.25">
      <c r="S69" s="7" t="s">
        <v>9</v>
      </c>
      <c r="T69" s="1">
        <f>SUMIF($A$10:$A$43,S69,$T$10:$T$43)</f>
        <v>0</v>
      </c>
    </row>
    <row r="70" spans="4:20" hidden="1" x14ac:dyDescent="0.25">
      <c r="S70" s="6" t="s">
        <v>8</v>
      </c>
      <c r="T70" s="1">
        <f>SUMIF($A$10:$A$43,S70,$T$10:$T$43)</f>
        <v>400000</v>
      </c>
    </row>
    <row r="71" spans="4:20" hidden="1" x14ac:dyDescent="0.25">
      <c r="S71" s="5" t="s">
        <v>7</v>
      </c>
      <c r="T71" s="1">
        <f>SUMIF($A$10:$A$43,S71,$T$10:$T$43)</f>
        <v>2034721</v>
      </c>
    </row>
    <row r="72" spans="4:20" hidden="1" x14ac:dyDescent="0.25">
      <c r="S72" s="1" t="s">
        <v>6</v>
      </c>
      <c r="T72" s="1">
        <f>SUM(T59:T71)</f>
        <v>26303938</v>
      </c>
    </row>
    <row r="73" spans="4:20" hidden="1" x14ac:dyDescent="0.25"/>
    <row r="74" spans="4:20" hidden="1" x14ac:dyDescent="0.25"/>
    <row r="76" spans="4:20" hidden="1" x14ac:dyDescent="0.25">
      <c r="H76" s="1" t="s">
        <v>5</v>
      </c>
      <c r="I76" s="1">
        <v>365760</v>
      </c>
    </row>
    <row r="77" spans="4:20" hidden="1" x14ac:dyDescent="0.25">
      <c r="D77" s="1" t="s">
        <v>4</v>
      </c>
      <c r="F77" s="1">
        <v>443934</v>
      </c>
      <c r="G77" s="1">
        <v>584033</v>
      </c>
      <c r="H77" s="1">
        <v>454168</v>
      </c>
      <c r="I77" s="1">
        <v>890649</v>
      </c>
      <c r="J77" s="1">
        <v>579365</v>
      </c>
      <c r="L77" s="1">
        <v>538099</v>
      </c>
      <c r="M77" s="1">
        <v>752640</v>
      </c>
      <c r="N77" s="1">
        <v>416555</v>
      </c>
      <c r="O77" s="1">
        <v>299631</v>
      </c>
      <c r="P77" s="1">
        <v>357264</v>
      </c>
      <c r="Q77" s="1">
        <v>629613</v>
      </c>
      <c r="S77" s="1">
        <v>294555</v>
      </c>
    </row>
    <row r="78" spans="4:20" hidden="1" x14ac:dyDescent="0.25">
      <c r="D78" s="1" t="s">
        <v>3</v>
      </c>
      <c r="F78" s="1">
        <v>84664</v>
      </c>
      <c r="G78" s="1">
        <v>112360</v>
      </c>
      <c r="H78" s="1">
        <v>119088</v>
      </c>
      <c r="I78" s="1">
        <v>96073</v>
      </c>
      <c r="J78" s="1">
        <v>151894</v>
      </c>
      <c r="L78" s="1">
        <v>87198</v>
      </c>
      <c r="M78" s="1">
        <v>213416</v>
      </c>
      <c r="O78" s="1">
        <v>40360</v>
      </c>
      <c r="P78" s="1">
        <v>76520</v>
      </c>
      <c r="Q78" s="1">
        <v>137616</v>
      </c>
      <c r="S78" s="1">
        <v>57443</v>
      </c>
    </row>
    <row r="79" spans="4:20" hidden="1" x14ac:dyDescent="0.25">
      <c r="D79" s="1" t="s">
        <v>2</v>
      </c>
      <c r="F79" s="4">
        <f>F77-F78</f>
        <v>359270</v>
      </c>
      <c r="G79" s="4">
        <f>G77-G78</f>
        <v>471673</v>
      </c>
      <c r="H79" s="4">
        <f>H77-H78</f>
        <v>335080</v>
      </c>
      <c r="I79" s="4">
        <f>I77-I78-I76</f>
        <v>428816</v>
      </c>
      <c r="J79" s="4">
        <f>J77-J78</f>
        <v>427471</v>
      </c>
      <c r="K79" s="4"/>
      <c r="L79" s="4">
        <f>L77-L78</f>
        <v>450901</v>
      </c>
      <c r="M79" s="4">
        <f>M77-M78</f>
        <v>539224</v>
      </c>
      <c r="N79" s="4">
        <v>386890</v>
      </c>
      <c r="O79" s="4">
        <f>O77-O78</f>
        <v>259271</v>
      </c>
      <c r="P79" s="4">
        <f>P77-P78</f>
        <v>280744</v>
      </c>
      <c r="Q79" s="4">
        <f>Q77-Q78</f>
        <v>491997</v>
      </c>
      <c r="R79" s="4">
        <f>R77-R78</f>
        <v>0</v>
      </c>
      <c r="S79" s="4">
        <f>S77-S78</f>
        <v>237112</v>
      </c>
      <c r="T79" s="2">
        <f>SUM(F79:S79)</f>
        <v>4668449</v>
      </c>
    </row>
    <row r="80" spans="4:20" hidden="1" x14ac:dyDescent="0.25">
      <c r="T80" s="2">
        <f>SUM(F80:S80)</f>
        <v>0</v>
      </c>
    </row>
    <row r="81" spans="4:20" hidden="1" x14ac:dyDescent="0.25">
      <c r="D81" s="1" t="s">
        <v>1</v>
      </c>
      <c r="F81" s="3">
        <f>F47-F79</f>
        <v>-184250</v>
      </c>
      <c r="G81" s="3">
        <f>G47-G79</f>
        <v>-342254</v>
      </c>
      <c r="H81" s="3">
        <f>H47-H79</f>
        <v>-136241</v>
      </c>
      <c r="I81" s="3">
        <f>I47-I79</f>
        <v>-180160</v>
      </c>
      <c r="J81" s="3">
        <f>J47-J79</f>
        <v>-167471</v>
      </c>
      <c r="K81" s="3">
        <f>K47-K79</f>
        <v>0</v>
      </c>
      <c r="L81" s="3">
        <f>L47-L79</f>
        <v>-223014</v>
      </c>
      <c r="M81" s="3">
        <f>M47-M79</f>
        <v>-347412</v>
      </c>
      <c r="N81" s="3">
        <f>N47-N79</f>
        <v>-377308</v>
      </c>
      <c r="O81" s="3">
        <f>O47-O79</f>
        <v>-134904</v>
      </c>
      <c r="P81" s="3">
        <f>P47-P79</f>
        <v>-129744</v>
      </c>
      <c r="Q81" s="3">
        <f>Q47-Q79</f>
        <v>-291573</v>
      </c>
      <c r="R81" s="3">
        <f>R47-R79</f>
        <v>0</v>
      </c>
      <c r="S81" s="3">
        <f>S47-S79</f>
        <v>-119397</v>
      </c>
      <c r="T81" s="2">
        <f>SUM(F81:S81)</f>
        <v>-2633728</v>
      </c>
    </row>
    <row r="82" spans="4:20" hidden="1" x14ac:dyDescent="0.25">
      <c r="T82" s="2">
        <f>SUM(F82:S82)</f>
        <v>0</v>
      </c>
    </row>
    <row r="83" spans="4:20" hidden="1" x14ac:dyDescent="0.25">
      <c r="D83" s="1" t="s">
        <v>0</v>
      </c>
      <c r="F83" s="1">
        <f>F43-F79</f>
        <v>-256946</v>
      </c>
      <c r="G83" s="1">
        <f>G43-G79</f>
        <v>-452937</v>
      </c>
      <c r="H83" s="1">
        <f>H43-H79</f>
        <v>-199674</v>
      </c>
      <c r="I83" s="1">
        <f>I43-I79</f>
        <v>-400187</v>
      </c>
      <c r="J83" s="1">
        <f>J43-J79</f>
        <v>-258393</v>
      </c>
      <c r="K83" s="1">
        <f>K43-K79</f>
        <v>0</v>
      </c>
      <c r="L83" s="1">
        <f>L43-L79</f>
        <v>-321829</v>
      </c>
      <c r="M83" s="1">
        <f>M43-M79</f>
        <v>-431676</v>
      </c>
      <c r="O83" s="1">
        <f>O43-O79</f>
        <v>-187890</v>
      </c>
      <c r="P83" s="1">
        <f>P43-P79</f>
        <v>-228635</v>
      </c>
      <c r="Q83" s="1">
        <f>Q43-Q79</f>
        <v>-390614</v>
      </c>
      <c r="R83" s="1">
        <f>R43-R79</f>
        <v>0</v>
      </c>
      <c r="S83" s="1">
        <f>S43-S79</f>
        <v>-161516</v>
      </c>
      <c r="T83" s="2">
        <f>SUM(F83:S83)</f>
        <v>-3290297</v>
      </c>
    </row>
    <row r="84" spans="4:20" hidden="1" x14ac:dyDescent="0.25"/>
    <row r="85" spans="4:20" hidden="1" x14ac:dyDescent="0.25"/>
  </sheetData>
  <mergeCells count="7">
    <mergeCell ref="T1:U1"/>
    <mergeCell ref="T5:U5"/>
    <mergeCell ref="B6:T6"/>
    <mergeCell ref="K2:U2"/>
    <mergeCell ref="G5:L5"/>
    <mergeCell ref="P3:U3"/>
    <mergeCell ref="Q4:U4"/>
  </mergeCells>
  <pageMargins left="0.25" right="0.25" top="0.75" bottom="0.75" header="0.3" footer="0.3"/>
  <pageSetup paperSize="9"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Ieņēmumi atšifrējums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Elvijs</dc:creator>
  <cp:lastModifiedBy>Elvijs</cp:lastModifiedBy>
  <dcterms:created xsi:type="dcterms:W3CDTF">2019-11-06T09:52:44Z</dcterms:created>
  <dcterms:modified xsi:type="dcterms:W3CDTF">2019-11-06T09:56:25Z</dcterms:modified>
</cp:coreProperties>
</file>