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405" windowHeight="9360"/>
  </bookViews>
  <sheets>
    <sheet name="Lapa1" sheetId="1" r:id="rId1"/>
  </sheets>
  <definedNames>
    <definedName name="_xlnm._FilterDatabase" localSheetId="0" hidden="1">Lapa1!$A$7:$U$62</definedName>
    <definedName name="_xlnm.Print_Titles" localSheetId="0">Lapa1!$6:$6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4" i="1" l="1"/>
  <c r="U53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U50" i="1"/>
  <c r="T50" i="1"/>
  <c r="S49" i="1"/>
  <c r="S51" i="1" s="1"/>
  <c r="R49" i="1"/>
  <c r="R51" i="1" s="1"/>
  <c r="Q49" i="1"/>
  <c r="Q51" i="1" s="1"/>
  <c r="P49" i="1"/>
  <c r="P51" i="1" s="1"/>
  <c r="O49" i="1"/>
  <c r="O51" i="1" s="1"/>
  <c r="N49" i="1"/>
  <c r="N51" i="1" s="1"/>
  <c r="M49" i="1"/>
  <c r="M51" i="1" s="1"/>
  <c r="L49" i="1"/>
  <c r="L51" i="1" s="1"/>
  <c r="K49" i="1"/>
  <c r="K51" i="1" s="1"/>
  <c r="J49" i="1"/>
  <c r="J51" i="1" s="1"/>
  <c r="I49" i="1"/>
  <c r="I51" i="1" s="1"/>
  <c r="H49" i="1"/>
  <c r="H51" i="1" s="1"/>
  <c r="G49" i="1"/>
  <c r="G51" i="1" s="1"/>
  <c r="F49" i="1"/>
  <c r="F51" i="1" s="1"/>
  <c r="E49" i="1"/>
  <c r="E51" i="1" s="1"/>
  <c r="D49" i="1"/>
  <c r="D51" i="1" s="1"/>
  <c r="C49" i="1"/>
  <c r="C51" i="1" s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T49" i="1" l="1"/>
  <c r="T51" i="1" s="1"/>
  <c r="T52" i="1"/>
  <c r="T53" i="1" s="1"/>
  <c r="U49" i="1"/>
  <c r="U51" i="1" s="1"/>
  <c r="U52" i="1"/>
  <c r="C64" i="1"/>
  <c r="T54" i="1" l="1"/>
  <c r="C62" i="1" s="1"/>
</calcChain>
</file>

<file path=xl/sharedStrings.xml><?xml version="1.0" encoding="utf-8"?>
<sst xmlns="http://schemas.openxmlformats.org/spreadsheetml/2006/main" count="125" uniqueCount="92">
  <si>
    <t>MADONAS  NOVADA  PAŠVALDĪBA</t>
  </si>
  <si>
    <t>PIELIKUMS Nr.1</t>
  </si>
  <si>
    <t>EUR</t>
  </si>
  <si>
    <t>Nosaukums</t>
  </si>
  <si>
    <t>Novads</t>
  </si>
  <si>
    <t>Madona (novads)</t>
  </si>
  <si>
    <t>Madona (pilsēta)</t>
  </si>
  <si>
    <t>Arona</t>
  </si>
  <si>
    <t>Barkava</t>
  </si>
  <si>
    <t>Bērzaune</t>
  </si>
  <si>
    <t>Dzelzava</t>
  </si>
  <si>
    <t>Kalsnava</t>
  </si>
  <si>
    <t>Lazdona</t>
  </si>
  <si>
    <t>Liezēre</t>
  </si>
  <si>
    <t>Ļaudona</t>
  </si>
  <si>
    <t>Mārciena</t>
  </si>
  <si>
    <t>Mētriena</t>
  </si>
  <si>
    <t>Ošupe</t>
  </si>
  <si>
    <t>Prauliena</t>
  </si>
  <si>
    <t>Sarkaņi</t>
  </si>
  <si>
    <t>Vestiena</t>
  </si>
  <si>
    <t>Kopā</t>
  </si>
  <si>
    <t>Kopā Madona Sarkaņi</t>
  </si>
  <si>
    <t>04.100</t>
  </si>
  <si>
    <t>Nekustamā īpašuma nodoklis</t>
  </si>
  <si>
    <t>05.400</t>
  </si>
  <si>
    <t>Azartspēļu nodoklis</t>
  </si>
  <si>
    <t>08.600</t>
  </si>
  <si>
    <t>Procentu ieņēmumi</t>
  </si>
  <si>
    <t>09.000</t>
  </si>
  <si>
    <t>Nodevas</t>
  </si>
  <si>
    <t>10.000</t>
  </si>
  <si>
    <t>Naudas sodi</t>
  </si>
  <si>
    <t>12.000</t>
  </si>
  <si>
    <t>Pārējie nenodokļu ieņēmumi</t>
  </si>
  <si>
    <t>13.000</t>
  </si>
  <si>
    <t>21.000</t>
  </si>
  <si>
    <t>Maksas pakalpojumi un citi pašu ieņēmumi</t>
  </si>
  <si>
    <t>01.112</t>
  </si>
  <si>
    <t>Iedzīvotāju ienākuma nodoklis</t>
  </si>
  <si>
    <t>17.200</t>
  </si>
  <si>
    <t>18.620</t>
  </si>
  <si>
    <t>Transferti pagaidu sabiedriskajiem darbiem</t>
  </si>
  <si>
    <t>18.630</t>
  </si>
  <si>
    <t>Transferti mūzikas skolai</t>
  </si>
  <si>
    <t>Transferti mākslas skolai</t>
  </si>
  <si>
    <t>Transferti BJSS</t>
  </si>
  <si>
    <t>Pašvaldību budžetā saņemtās valsts budžeta mērķdotācijas Dzelzavas internātskola</t>
  </si>
  <si>
    <t>Mērķdotācija māksliniecisko kolektīvu vadītāju atalgojumiem</t>
  </si>
  <si>
    <t xml:space="preserve">Transferti mācību līdzekļiem </t>
  </si>
  <si>
    <t xml:space="preserve">Transferti asistentiem </t>
  </si>
  <si>
    <t>18.641</t>
  </si>
  <si>
    <t>Dotācija no PFIF</t>
  </si>
  <si>
    <t>18.690</t>
  </si>
  <si>
    <t>Dotācija saskaņā ar 23,12,2014. MK noteikumiem Nr.813</t>
  </si>
  <si>
    <t>Dotācija par sociālās aprūpes iestādēs ievietotajām personām (pansionāti)</t>
  </si>
  <si>
    <t>Mērķdotācija izglītības funkcijas nodrošināšanai no valsts dotāciju un mērķdotāciju sadales (pamata un vispārējā vidējā izglītība)</t>
  </si>
  <si>
    <t>Mērķdotācija     izglītības funkcijas nodrošināšanai no valsts dotāciju un mērķdotāciju sadales (interešu izglītība)</t>
  </si>
  <si>
    <t>19.100</t>
  </si>
  <si>
    <t xml:space="preserve">Transferti starp vienas pašvaldības budžeta veidiem </t>
  </si>
  <si>
    <t>19.200</t>
  </si>
  <si>
    <t xml:space="preserve">Ieņēmumi pašvaldības budžetā no citām pašvaldībām </t>
  </si>
  <si>
    <t>19.300</t>
  </si>
  <si>
    <t>Transferti pedagogu atalgojumiem (6.piel.)</t>
  </si>
  <si>
    <t>Transferti interešu izglītībai (7.piel.)</t>
  </si>
  <si>
    <t>Transferti māksliniecisko kolektīvu vadītāju atalgojumiem</t>
  </si>
  <si>
    <t>Transferti Dzelzavas speciālajai internātskolai (valsts  finansējums)</t>
  </si>
  <si>
    <t>Transferti pansionātiem</t>
  </si>
  <si>
    <t xml:space="preserve">Transferti no novada pašvaldības  (no IIN , PFIF, pansionātiem) </t>
  </si>
  <si>
    <t xml:space="preserve">Kopā   ieņēmumi  </t>
  </si>
  <si>
    <t>KOPĀ  ieņēmumi</t>
  </si>
  <si>
    <t>Kopā transferti</t>
  </si>
  <si>
    <t>Konsolidācija</t>
  </si>
  <si>
    <t xml:space="preserve">Mētrienas komunālā saimniecība </t>
  </si>
  <si>
    <t>Summa</t>
  </si>
  <si>
    <t>Kods</t>
  </si>
  <si>
    <t>konsolidācija</t>
  </si>
  <si>
    <t>Novads ar nododamo Mētrienas KU (transferti)</t>
  </si>
  <si>
    <t xml:space="preserve">2016.gada pamatbudžeta ieņēmumi  </t>
  </si>
  <si>
    <t xml:space="preserve">Transferti no valsts budžeta iestādēm </t>
  </si>
  <si>
    <t xml:space="preserve">Transferti no novada pašvaldības </t>
  </si>
  <si>
    <t xml:space="preserve">Transferti no valsts budžeta </t>
  </si>
  <si>
    <t xml:space="preserve">Īpašumu pārdošana </t>
  </si>
  <si>
    <t xml:space="preserve">Pārējie valsts budžeta transferti </t>
  </si>
  <si>
    <t xml:space="preserve">Transferti brīvpusdienām </t>
  </si>
  <si>
    <t xml:space="preserve">Transferti no atlikuma  </t>
  </si>
  <si>
    <t xml:space="preserve">Transferti projektiem </t>
  </si>
  <si>
    <t>Mērķdotācija izglītības funkcijas nodrošināšanai no valsts dotāciju un mērķdotāciju sadales (bērnu no 5 gadu vecuma izglītošana)</t>
  </si>
  <si>
    <t>Transferti  bērnu no 5 gadu vecuma  apmācībai</t>
  </si>
  <si>
    <t>Apstiprināts ar Madonas novada pašvaldības domes 28.01.2016. lēmumu Nr.36 (protokols Nr.2, 20.p.)</t>
  </si>
  <si>
    <r>
      <t xml:space="preserve">Iedzīvotāju ienākuma nodoklis  </t>
    </r>
    <r>
      <rPr>
        <b/>
        <sz val="10"/>
        <rFont val="Times New Roman"/>
        <family val="1"/>
        <charset val="186"/>
      </rPr>
      <t>sociālajiem pabalstiem</t>
    </r>
  </si>
  <si>
    <r>
      <t xml:space="preserve">Transferti </t>
    </r>
    <r>
      <rPr>
        <b/>
        <sz val="10"/>
        <rFont val="Times New Roman"/>
        <family val="1"/>
        <charset val="186"/>
      </rPr>
      <t>sociālajiem pabalstiem</t>
    </r>
    <r>
      <rPr>
        <sz val="11"/>
        <color theme="1"/>
        <rFont val="Times New Roman"/>
        <family val="1"/>
        <charset val="186"/>
      </rPr>
      <t xml:space="preserve"> ( no IIN un PFIF)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</si>
</sst>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11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 applyAlignment="1">
      <alignment wrapText="1"/>
    </xf>
    <xf numFmtId="49" fontId="0" fillId="0" borderId="1" xfId="0" applyNumberFormat="1" applyBorder="1"/>
    <xf numFmtId="0" fontId="0" fillId="0" borderId="2" xfId="0" applyBorder="1" applyAlignment="1">
      <alignment wrapText="1"/>
    </xf>
    <xf numFmtId="0" fontId="0" fillId="0" borderId="1" xfId="0" applyBorder="1"/>
    <xf numFmtId="0" fontId="1" fillId="0" borderId="1" xfId="0" applyFont="1" applyFill="1" applyBorder="1"/>
    <xf numFmtId="0" fontId="1" fillId="0" borderId="1" xfId="0" applyFont="1" applyBorder="1"/>
    <xf numFmtId="49" fontId="0" fillId="0" borderId="1" xfId="0" quotePrefix="1" applyNumberFormat="1" applyBorder="1"/>
    <xf numFmtId="49" fontId="3" fillId="0" borderId="1" xfId="0" applyNumberFormat="1" applyFont="1" applyBorder="1"/>
    <xf numFmtId="3" fontId="2" fillId="0" borderId="1" xfId="0" applyNumberFormat="1" applyFont="1" applyBorder="1" applyAlignment="1">
      <alignment horizontal="left" wrapText="1"/>
    </xf>
    <xf numFmtId="49" fontId="3" fillId="0" borderId="1" xfId="0" quotePrefix="1" applyNumberFormat="1" applyFont="1" applyBorder="1"/>
    <xf numFmtId="3" fontId="1" fillId="0" borderId="1" xfId="0" applyNumberFormat="1" applyFont="1" applyBorder="1" applyAlignment="1">
      <alignment horizontal="right" wrapText="1"/>
    </xf>
    <xf numFmtId="0" fontId="1" fillId="0" borderId="0" xfId="0" applyFont="1"/>
    <xf numFmtId="0" fontId="3" fillId="0" borderId="2" xfId="0" applyFont="1" applyBorder="1" applyAlignment="1">
      <alignment horizontal="left" wrapText="1"/>
    </xf>
    <xf numFmtId="3" fontId="3" fillId="0" borderId="1" xfId="0" applyNumberFormat="1" applyFont="1" applyBorder="1" applyAlignment="1">
      <alignment horizontal="right" wrapText="1"/>
    </xf>
    <xf numFmtId="0" fontId="3" fillId="0" borderId="1" xfId="0" applyFont="1" applyFill="1" applyBorder="1"/>
    <xf numFmtId="0" fontId="4" fillId="0" borderId="0" xfId="0" applyFo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1" xfId="0" applyFont="1" applyBorder="1" applyAlignment="1">
      <alignment textRotation="90" wrapText="1"/>
    </xf>
    <xf numFmtId="0" fontId="6" fillId="0" borderId="1" xfId="0" applyFont="1" applyBorder="1" applyAlignment="1">
      <alignment textRotation="90"/>
    </xf>
    <xf numFmtId="0" fontId="6" fillId="0" borderId="1" xfId="0" applyFont="1" applyFill="1" applyBorder="1" applyAlignment="1">
      <alignment textRotation="90"/>
    </xf>
    <xf numFmtId="0" fontId="5" fillId="0" borderId="1" xfId="0" applyFont="1" applyFill="1" applyBorder="1" applyAlignment="1">
      <alignment textRotation="90"/>
    </xf>
    <xf numFmtId="0" fontId="6" fillId="0" borderId="1" xfId="0" applyFont="1" applyFill="1" applyBorder="1" applyAlignment="1">
      <alignment textRotation="90"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9" fontId="4" fillId="0" borderId="1" xfId="0" applyNumberFormat="1" applyFont="1" applyBorder="1"/>
    <xf numFmtId="0" fontId="4" fillId="0" borderId="2" xfId="0" applyFont="1" applyBorder="1" applyAlignment="1">
      <alignment wrapText="1"/>
    </xf>
    <xf numFmtId="0" fontId="4" fillId="0" borderId="1" xfId="0" applyFont="1" applyBorder="1"/>
    <xf numFmtId="0" fontId="6" fillId="0" borderId="1" xfId="0" applyFont="1" applyFill="1" applyBorder="1"/>
    <xf numFmtId="0" fontId="6" fillId="0" borderId="1" xfId="0" applyFont="1" applyBorder="1"/>
    <xf numFmtId="0" fontId="4" fillId="2" borderId="1" xfId="0" applyFont="1" applyFill="1" applyBorder="1"/>
    <xf numFmtId="49" fontId="9" fillId="0" borderId="1" xfId="0" quotePrefix="1" applyNumberFormat="1" applyFont="1" applyFill="1" applyBorder="1"/>
    <xf numFmtId="3" fontId="10" fillId="0" borderId="2" xfId="0" applyNumberFormat="1" applyFont="1" applyBorder="1" applyAlignment="1">
      <alignment horizontal="left" wrapText="1"/>
    </xf>
    <xf numFmtId="49" fontId="4" fillId="0" borderId="1" xfId="0" quotePrefix="1" applyNumberFormat="1" applyFont="1" applyBorder="1"/>
    <xf numFmtId="49" fontId="11" fillId="0" borderId="1" xfId="0" applyNumberFormat="1" applyFont="1" applyBorder="1"/>
    <xf numFmtId="3" fontId="10" fillId="0" borderId="1" xfId="0" applyNumberFormat="1" applyFont="1" applyBorder="1" applyAlignment="1">
      <alignment horizontal="left" wrapText="1"/>
    </xf>
    <xf numFmtId="0" fontId="4" fillId="3" borderId="1" xfId="0" applyFont="1" applyFill="1" applyBorder="1"/>
    <xf numFmtId="49" fontId="11" fillId="0" borderId="1" xfId="0" quotePrefix="1" applyNumberFormat="1" applyFont="1" applyBorder="1"/>
    <xf numFmtId="0" fontId="11" fillId="0" borderId="1" xfId="0" applyFont="1" applyBorder="1"/>
    <xf numFmtId="3" fontId="10" fillId="0" borderId="1" xfId="0" applyNumberFormat="1" applyFont="1" applyBorder="1" applyAlignment="1">
      <alignment wrapText="1"/>
    </xf>
    <xf numFmtId="0" fontId="6" fillId="4" borderId="2" xfId="0" applyFont="1" applyFill="1" applyBorder="1" applyAlignment="1">
      <alignment horizontal="left" wrapText="1"/>
    </xf>
    <xf numFmtId="0" fontId="6" fillId="0" borderId="2" xfId="0" applyFont="1" applyBorder="1" applyAlignment="1">
      <alignment horizontal="right" wrapText="1"/>
    </xf>
    <xf numFmtId="3" fontId="6" fillId="0" borderId="1" xfId="0" applyNumberFormat="1" applyFont="1" applyBorder="1" applyAlignment="1">
      <alignment horizontal="right" wrapText="1"/>
    </xf>
    <xf numFmtId="49" fontId="11" fillId="2" borderId="1" xfId="0" applyNumberFormat="1" applyFont="1" applyFill="1" applyBorder="1"/>
    <xf numFmtId="49" fontId="6" fillId="0" borderId="1" xfId="0" applyNumberFormat="1" applyFont="1" applyBorder="1"/>
    <xf numFmtId="0" fontId="4" fillId="0" borderId="3" xfId="0" applyFont="1" applyBorder="1" applyAlignment="1">
      <alignment horizontal="center"/>
    </xf>
    <xf numFmtId="3" fontId="4" fillId="0" borderId="1" xfId="0" applyNumberFormat="1" applyFont="1" applyBorder="1"/>
    <xf numFmtId="49" fontId="6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Fill="1" applyBorder="1"/>
    <xf numFmtId="0" fontId="10" fillId="0" borderId="0" xfId="0" applyFont="1"/>
    <xf numFmtId="0" fontId="4" fillId="0" borderId="0" xfId="0" applyFont="1" applyAlignment="1">
      <alignment wrapText="1"/>
    </xf>
    <xf numFmtId="3" fontId="6" fillId="0" borderId="0" xfId="0" applyNumberFormat="1" applyFont="1"/>
    <xf numFmtId="0" fontId="6" fillId="0" borderId="0" xfId="0" applyFont="1"/>
    <xf numFmtId="3" fontId="4" fillId="0" borderId="0" xfId="0" applyNumberFormat="1" applyFont="1"/>
    <xf numFmtId="0" fontId="4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6" fillId="4" borderId="0" xfId="0" applyFont="1" applyFill="1" applyBorder="1" applyAlignment="1">
      <alignment horizontal="right" wrapText="1"/>
    </xf>
    <xf numFmtId="0" fontId="12" fillId="0" borderId="0" xfId="0" applyFont="1" applyAlignment="1">
      <alignment wrapText="1"/>
    </xf>
    <xf numFmtId="3" fontId="12" fillId="0" borderId="0" xfId="0" applyNumberFormat="1" applyFont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64"/>
  <sheetViews>
    <sheetView tabSelected="1"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H63" sqref="H63"/>
    </sheetView>
  </sheetViews>
  <sheetFormatPr defaultRowHeight="15" x14ac:dyDescent="0.25"/>
  <cols>
    <col min="1" max="1" width="6.5703125" bestFit="1" customWidth="1"/>
    <col min="2" max="2" width="23.42578125" customWidth="1"/>
    <col min="3" max="3" width="10.140625" bestFit="1" customWidth="1"/>
    <col min="4" max="4" width="9.140625" bestFit="1" customWidth="1"/>
    <col min="6" max="6" width="7.5703125" bestFit="1" customWidth="1"/>
    <col min="7" max="7" width="7.85546875" customWidth="1"/>
    <col min="8" max="8" width="7.5703125" bestFit="1" customWidth="1"/>
    <col min="9" max="9" width="9.140625" bestFit="1" customWidth="1"/>
    <col min="10" max="19" width="7.5703125" bestFit="1" customWidth="1"/>
    <col min="20" max="21" width="10.140625" bestFit="1" customWidth="1"/>
  </cols>
  <sheetData>
    <row r="1" spans="1:21" ht="41.25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 t="s">
        <v>89</v>
      </c>
      <c r="P1" s="17"/>
      <c r="Q1" s="17"/>
      <c r="R1" s="17"/>
      <c r="S1" s="17"/>
      <c r="T1" s="17"/>
      <c r="U1" s="17"/>
    </row>
    <row r="2" spans="1:2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x14ac:dyDescent="0.25">
      <c r="A3" s="16"/>
      <c r="B3" s="16"/>
      <c r="C3" s="16"/>
      <c r="D3" s="16"/>
      <c r="E3" s="16"/>
      <c r="F3" s="16"/>
      <c r="G3" s="16" t="s">
        <v>0</v>
      </c>
      <c r="H3" s="16"/>
      <c r="I3" s="16"/>
      <c r="J3" s="16"/>
      <c r="K3" s="16"/>
      <c r="L3" s="16"/>
      <c r="M3" s="16"/>
      <c r="N3" s="16"/>
      <c r="O3" s="16"/>
      <c r="P3" s="16"/>
      <c r="Q3" s="16" t="s">
        <v>1</v>
      </c>
      <c r="R3" s="16"/>
      <c r="S3" s="16"/>
      <c r="T3" s="16"/>
      <c r="U3" s="16"/>
    </row>
    <row r="4" spans="1:21" ht="15.75" x14ac:dyDescent="0.25">
      <c r="A4" s="16"/>
      <c r="B4" s="18" t="s">
        <v>78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6"/>
    </row>
    <row r="5" spans="1:2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 t="s">
        <v>2</v>
      </c>
      <c r="N5" s="16"/>
      <c r="O5" s="16"/>
      <c r="P5" s="16"/>
      <c r="Q5" s="16"/>
      <c r="R5" s="16"/>
      <c r="S5" s="16"/>
      <c r="T5" s="16"/>
      <c r="U5" s="16"/>
    </row>
    <row r="6" spans="1:21" ht="85.5" customHeight="1" x14ac:dyDescent="0.25">
      <c r="A6" s="19"/>
      <c r="B6" s="20" t="s">
        <v>3</v>
      </c>
      <c r="C6" s="21" t="s">
        <v>4</v>
      </c>
      <c r="D6" s="21" t="s">
        <v>5</v>
      </c>
      <c r="E6" s="21" t="s">
        <v>6</v>
      </c>
      <c r="F6" s="22" t="s">
        <v>7</v>
      </c>
      <c r="G6" s="22" t="s">
        <v>8</v>
      </c>
      <c r="H6" s="22" t="s">
        <v>9</v>
      </c>
      <c r="I6" s="22" t="s">
        <v>10</v>
      </c>
      <c r="J6" s="22" t="s">
        <v>11</v>
      </c>
      <c r="K6" s="22" t="s">
        <v>12</v>
      </c>
      <c r="L6" s="22" t="s">
        <v>13</v>
      </c>
      <c r="M6" s="22" t="s">
        <v>14</v>
      </c>
      <c r="N6" s="22" t="s">
        <v>15</v>
      </c>
      <c r="O6" s="22" t="s">
        <v>16</v>
      </c>
      <c r="P6" s="22" t="s">
        <v>17</v>
      </c>
      <c r="Q6" s="23" t="s">
        <v>18</v>
      </c>
      <c r="R6" s="23" t="s">
        <v>19</v>
      </c>
      <c r="S6" s="23" t="s">
        <v>20</v>
      </c>
      <c r="T6" s="24" t="s">
        <v>21</v>
      </c>
      <c r="U6" s="25" t="s">
        <v>22</v>
      </c>
    </row>
    <row r="7" spans="1:21" x14ac:dyDescent="0.25">
      <c r="A7" s="26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  <c r="J7" s="27">
        <v>10</v>
      </c>
      <c r="K7" s="27">
        <v>11</v>
      </c>
      <c r="L7" s="27">
        <v>12</v>
      </c>
      <c r="M7" s="27">
        <v>13</v>
      </c>
      <c r="N7" s="27">
        <v>14</v>
      </c>
      <c r="O7" s="27">
        <v>15</v>
      </c>
      <c r="P7" s="27">
        <v>16</v>
      </c>
      <c r="Q7" s="27">
        <v>17</v>
      </c>
      <c r="R7" s="27">
        <v>18</v>
      </c>
      <c r="S7" s="27">
        <v>19</v>
      </c>
      <c r="T7" s="27">
        <v>20</v>
      </c>
      <c r="U7" s="27">
        <v>21</v>
      </c>
    </row>
    <row r="8" spans="1:21" ht="25.5" customHeight="1" x14ac:dyDescent="0.25">
      <c r="A8" s="28" t="s">
        <v>23</v>
      </c>
      <c r="B8" s="29" t="s">
        <v>24</v>
      </c>
      <c r="C8" s="19"/>
      <c r="D8" s="19"/>
      <c r="E8" s="30">
        <v>263840</v>
      </c>
      <c r="F8" s="30">
        <v>57999</v>
      </c>
      <c r="G8" s="30">
        <v>87690</v>
      </c>
      <c r="H8" s="30">
        <v>51848</v>
      </c>
      <c r="I8" s="30">
        <v>58050</v>
      </c>
      <c r="J8" s="30">
        <v>76145</v>
      </c>
      <c r="K8" s="30">
        <v>14880</v>
      </c>
      <c r="L8" s="30">
        <v>80635</v>
      </c>
      <c r="M8" s="30">
        <v>72294</v>
      </c>
      <c r="N8" s="30">
        <v>31014</v>
      </c>
      <c r="O8" s="30">
        <v>40700</v>
      </c>
      <c r="P8" s="30">
        <v>77426</v>
      </c>
      <c r="Q8" s="30">
        <v>79336</v>
      </c>
      <c r="R8" s="30">
        <v>71741</v>
      </c>
      <c r="S8" s="30">
        <v>35473</v>
      </c>
      <c r="T8" s="31">
        <f t="shared" ref="T8:T17" si="0">SUM(C8:S8)</f>
        <v>1099071</v>
      </c>
      <c r="U8" s="32">
        <f t="shared" ref="U8:U17" si="1">C8+D8+E8+R8</f>
        <v>335581</v>
      </c>
    </row>
    <row r="9" spans="1:21" x14ac:dyDescent="0.25">
      <c r="A9" s="28" t="s">
        <v>25</v>
      </c>
      <c r="B9" s="29" t="s">
        <v>26</v>
      </c>
      <c r="C9" s="19"/>
      <c r="D9" s="19"/>
      <c r="E9" s="30">
        <v>33706</v>
      </c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1">
        <f t="shared" si="0"/>
        <v>33706</v>
      </c>
      <c r="U9" s="32">
        <f t="shared" si="1"/>
        <v>33706</v>
      </c>
    </row>
    <row r="10" spans="1:21" x14ac:dyDescent="0.25">
      <c r="A10" s="28" t="s">
        <v>27</v>
      </c>
      <c r="B10" s="29" t="s">
        <v>28</v>
      </c>
      <c r="C10" s="19"/>
      <c r="D10" s="19"/>
      <c r="E10" s="30">
        <v>450</v>
      </c>
      <c r="F10" s="30"/>
      <c r="G10" s="30">
        <v>110</v>
      </c>
      <c r="H10" s="30"/>
      <c r="I10" s="30"/>
      <c r="J10" s="30">
        <v>491</v>
      </c>
      <c r="K10" s="33"/>
      <c r="L10" s="30"/>
      <c r="M10" s="30"/>
      <c r="N10" s="30">
        <v>870</v>
      </c>
      <c r="O10" s="30"/>
      <c r="P10" s="30"/>
      <c r="Q10" s="30"/>
      <c r="R10" s="30"/>
      <c r="S10" s="30"/>
      <c r="T10" s="31">
        <f t="shared" si="0"/>
        <v>1921</v>
      </c>
      <c r="U10" s="32">
        <f t="shared" si="1"/>
        <v>450</v>
      </c>
    </row>
    <row r="11" spans="1:21" x14ac:dyDescent="0.25">
      <c r="A11" s="28" t="s">
        <v>29</v>
      </c>
      <c r="B11" s="29" t="s">
        <v>30</v>
      </c>
      <c r="C11" s="19"/>
      <c r="D11" s="19"/>
      <c r="E11" s="30">
        <v>16290</v>
      </c>
      <c r="F11" s="30">
        <v>800</v>
      </c>
      <c r="G11" s="30">
        <v>1000</v>
      </c>
      <c r="H11" s="30">
        <v>1450</v>
      </c>
      <c r="I11" s="30">
        <v>1022</v>
      </c>
      <c r="J11" s="30">
        <v>1319</v>
      </c>
      <c r="K11" s="30">
        <v>420</v>
      </c>
      <c r="L11" s="30">
        <v>750</v>
      </c>
      <c r="M11" s="30">
        <v>1300</v>
      </c>
      <c r="N11" s="30">
        <v>500</v>
      </c>
      <c r="O11" s="30">
        <v>700</v>
      </c>
      <c r="P11" s="30">
        <v>950</v>
      </c>
      <c r="Q11" s="30">
        <v>990</v>
      </c>
      <c r="R11" s="30"/>
      <c r="S11" s="30">
        <v>150</v>
      </c>
      <c r="T11" s="31">
        <f t="shared" si="0"/>
        <v>27641</v>
      </c>
      <c r="U11" s="32">
        <f t="shared" si="1"/>
        <v>16290</v>
      </c>
    </row>
    <row r="12" spans="1:21" x14ac:dyDescent="0.25">
      <c r="A12" s="28" t="s">
        <v>31</v>
      </c>
      <c r="B12" s="29" t="s">
        <v>32</v>
      </c>
      <c r="C12" s="19"/>
      <c r="D12" s="19"/>
      <c r="E12" s="30">
        <v>2480</v>
      </c>
      <c r="F12" s="30">
        <v>1000</v>
      </c>
      <c r="G12" s="30"/>
      <c r="H12" s="30"/>
      <c r="I12" s="30"/>
      <c r="J12" s="30"/>
      <c r="K12" s="30">
        <v>300</v>
      </c>
      <c r="L12" s="30"/>
      <c r="M12" s="30"/>
      <c r="N12" s="30"/>
      <c r="O12" s="30">
        <v>400</v>
      </c>
      <c r="P12" s="30"/>
      <c r="Q12" s="30"/>
      <c r="R12" s="30"/>
      <c r="S12" s="30"/>
      <c r="T12" s="31">
        <f t="shared" si="0"/>
        <v>4180</v>
      </c>
      <c r="U12" s="32">
        <f t="shared" si="1"/>
        <v>2480</v>
      </c>
    </row>
    <row r="13" spans="1:21" ht="30" x14ac:dyDescent="0.25">
      <c r="A13" s="28" t="s">
        <v>33</v>
      </c>
      <c r="B13" s="29" t="s">
        <v>34</v>
      </c>
      <c r="C13" s="19"/>
      <c r="D13" s="19"/>
      <c r="E13" s="30"/>
      <c r="F13" s="30">
        <v>5432</v>
      </c>
      <c r="G13" s="30"/>
      <c r="H13" s="30"/>
      <c r="I13" s="30"/>
      <c r="J13" s="30"/>
      <c r="K13" s="30"/>
      <c r="L13" s="30">
        <v>650</v>
      </c>
      <c r="M13" s="30">
        <v>1408</v>
      </c>
      <c r="N13" s="30">
        <v>43</v>
      </c>
      <c r="O13" s="30">
        <v>1243</v>
      </c>
      <c r="P13" s="30">
        <v>3340</v>
      </c>
      <c r="Q13" s="30"/>
      <c r="R13" s="30">
        <v>10</v>
      </c>
      <c r="S13" s="30">
        <v>1287</v>
      </c>
      <c r="T13" s="31">
        <f t="shared" si="0"/>
        <v>13413</v>
      </c>
      <c r="U13" s="32">
        <f t="shared" si="1"/>
        <v>10</v>
      </c>
    </row>
    <row r="14" spans="1:21" hidden="1" x14ac:dyDescent="0.25">
      <c r="A14" s="7" t="s">
        <v>35</v>
      </c>
      <c r="B14" s="3" t="s">
        <v>82</v>
      </c>
      <c r="C14" s="1"/>
      <c r="D14" s="1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5">
        <f t="shared" si="0"/>
        <v>0</v>
      </c>
      <c r="U14" s="6">
        <f t="shared" si="1"/>
        <v>0</v>
      </c>
    </row>
    <row r="15" spans="1:21" ht="26.25" customHeight="1" x14ac:dyDescent="0.25">
      <c r="A15" s="28" t="s">
        <v>36</v>
      </c>
      <c r="B15" s="29" t="s">
        <v>37</v>
      </c>
      <c r="C15" s="19"/>
      <c r="D15" s="19"/>
      <c r="E15" s="30">
        <v>395377</v>
      </c>
      <c r="F15" s="30">
        <v>15261</v>
      </c>
      <c r="G15" s="30">
        <v>122366</v>
      </c>
      <c r="H15" s="30">
        <v>15819</v>
      </c>
      <c r="I15" s="30">
        <v>80014</v>
      </c>
      <c r="J15" s="30">
        <v>20046</v>
      </c>
      <c r="K15" s="30">
        <v>7083</v>
      </c>
      <c r="L15" s="30">
        <v>39144</v>
      </c>
      <c r="M15" s="30">
        <v>101175</v>
      </c>
      <c r="N15" s="30">
        <v>12238</v>
      </c>
      <c r="O15" s="30">
        <v>11711</v>
      </c>
      <c r="P15" s="30">
        <v>23319</v>
      </c>
      <c r="Q15" s="30">
        <v>27137</v>
      </c>
      <c r="R15" s="30">
        <v>9839</v>
      </c>
      <c r="S15" s="30">
        <v>8745</v>
      </c>
      <c r="T15" s="31">
        <f t="shared" si="0"/>
        <v>889274</v>
      </c>
      <c r="U15" s="32">
        <f t="shared" si="1"/>
        <v>405216</v>
      </c>
    </row>
    <row r="16" spans="1:21" ht="30" x14ac:dyDescent="0.25">
      <c r="A16" s="28" t="s">
        <v>38</v>
      </c>
      <c r="B16" s="29" t="s">
        <v>39</v>
      </c>
      <c r="C16" s="19">
        <v>5407936</v>
      </c>
      <c r="D16" s="19">
        <v>1193877</v>
      </c>
      <c r="E16" s="30">
        <v>3445788</v>
      </c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>
        <v>209121</v>
      </c>
      <c r="S16" s="30"/>
      <c r="T16" s="31">
        <f t="shared" si="0"/>
        <v>10256722</v>
      </c>
      <c r="U16" s="32">
        <f t="shared" si="1"/>
        <v>10256722</v>
      </c>
    </row>
    <row r="17" spans="1:21" ht="43.5" x14ac:dyDescent="0.25">
      <c r="A17" s="28" t="s">
        <v>38</v>
      </c>
      <c r="B17" s="29" t="s">
        <v>90</v>
      </c>
      <c r="C17" s="19">
        <v>171500</v>
      </c>
      <c r="D17" s="19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>
        <v>16000</v>
      </c>
      <c r="S17" s="30"/>
      <c r="T17" s="31">
        <f t="shared" si="0"/>
        <v>187500</v>
      </c>
      <c r="U17" s="32">
        <f t="shared" si="1"/>
        <v>187500</v>
      </c>
    </row>
    <row r="18" spans="1:21" ht="30" hidden="1" x14ac:dyDescent="0.25">
      <c r="A18" s="2" t="s">
        <v>40</v>
      </c>
      <c r="B18" s="3" t="s">
        <v>79</v>
      </c>
      <c r="C18" s="1"/>
      <c r="D18" s="1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5">
        <f>SUM(C18:S18)</f>
        <v>0</v>
      </c>
      <c r="U18" s="6">
        <f>C18+D18+E18+R18</f>
        <v>0</v>
      </c>
    </row>
    <row r="19" spans="1:21" ht="24.75" x14ac:dyDescent="0.25">
      <c r="A19" s="34" t="s">
        <v>41</v>
      </c>
      <c r="B19" s="35" t="s">
        <v>42</v>
      </c>
      <c r="C19" s="19"/>
      <c r="D19" s="19">
        <v>122136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1">
        <f t="shared" ref="T19:T32" si="2">SUM(C19:S19)</f>
        <v>122136</v>
      </c>
      <c r="U19" s="32">
        <f t="shared" ref="U19:U42" si="3">C19+D19+E19+R19</f>
        <v>122136</v>
      </c>
    </row>
    <row r="20" spans="1:21" x14ac:dyDescent="0.25">
      <c r="A20" s="36" t="s">
        <v>41</v>
      </c>
      <c r="B20" s="35" t="s">
        <v>86</v>
      </c>
      <c r="C20" s="19"/>
      <c r="D20" s="19">
        <v>1000</v>
      </c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1">
        <f t="shared" si="2"/>
        <v>1000</v>
      </c>
      <c r="U20" s="32">
        <f t="shared" si="3"/>
        <v>1000</v>
      </c>
    </row>
    <row r="21" spans="1:21" x14ac:dyDescent="0.25">
      <c r="A21" s="37" t="s">
        <v>41</v>
      </c>
      <c r="B21" s="29" t="s">
        <v>44</v>
      </c>
      <c r="C21" s="19"/>
      <c r="D21" s="19"/>
      <c r="E21" s="19">
        <v>219541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1">
        <f t="shared" si="2"/>
        <v>219541</v>
      </c>
      <c r="U21" s="32">
        <f t="shared" si="3"/>
        <v>219541</v>
      </c>
    </row>
    <row r="22" spans="1:21" x14ac:dyDescent="0.25">
      <c r="A22" s="37" t="s">
        <v>41</v>
      </c>
      <c r="B22" s="29" t="s">
        <v>45</v>
      </c>
      <c r="C22" s="19"/>
      <c r="D22" s="19"/>
      <c r="E22" s="19">
        <v>36287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1">
        <f t="shared" si="2"/>
        <v>36287</v>
      </c>
      <c r="U22" s="32">
        <f t="shared" si="3"/>
        <v>36287</v>
      </c>
    </row>
    <row r="23" spans="1:21" x14ac:dyDescent="0.25">
      <c r="A23" s="37" t="s">
        <v>41</v>
      </c>
      <c r="B23" s="29" t="s">
        <v>46</v>
      </c>
      <c r="C23" s="19"/>
      <c r="D23" s="19"/>
      <c r="E23" s="19">
        <v>202195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1">
        <f t="shared" si="2"/>
        <v>202195</v>
      </c>
      <c r="U23" s="32">
        <f t="shared" si="3"/>
        <v>202195</v>
      </c>
    </row>
    <row r="24" spans="1:21" ht="36.75" x14ac:dyDescent="0.25">
      <c r="A24" s="28" t="s">
        <v>41</v>
      </c>
      <c r="B24" s="38" t="s">
        <v>47</v>
      </c>
      <c r="C24" s="19">
        <v>464961</v>
      </c>
      <c r="D24" s="19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1">
        <f t="shared" si="2"/>
        <v>464961</v>
      </c>
      <c r="U24" s="32">
        <f t="shared" si="3"/>
        <v>464961</v>
      </c>
    </row>
    <row r="25" spans="1:21" ht="24.75" x14ac:dyDescent="0.25">
      <c r="A25" s="36" t="s">
        <v>41</v>
      </c>
      <c r="B25" s="38" t="s">
        <v>48</v>
      </c>
      <c r="C25" s="19"/>
      <c r="D25" s="19">
        <v>23188</v>
      </c>
      <c r="E25" s="39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1">
        <f t="shared" si="2"/>
        <v>23188</v>
      </c>
      <c r="U25" s="32">
        <f t="shared" si="3"/>
        <v>23188</v>
      </c>
    </row>
    <row r="26" spans="1:21" x14ac:dyDescent="0.25">
      <c r="A26" s="40" t="s">
        <v>41</v>
      </c>
      <c r="B26" s="38" t="s">
        <v>49</v>
      </c>
      <c r="C26" s="19"/>
      <c r="D26" s="19">
        <v>54859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1">
        <f t="shared" si="2"/>
        <v>54859</v>
      </c>
      <c r="U26" s="32">
        <f t="shared" si="3"/>
        <v>54859</v>
      </c>
    </row>
    <row r="27" spans="1:21" x14ac:dyDescent="0.25">
      <c r="A27" s="40" t="s">
        <v>41</v>
      </c>
      <c r="B27" s="38" t="s">
        <v>50</v>
      </c>
      <c r="C27" s="19"/>
      <c r="D27" s="19">
        <v>70100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1">
        <f t="shared" si="2"/>
        <v>70100</v>
      </c>
      <c r="U27" s="32">
        <f t="shared" si="3"/>
        <v>70100</v>
      </c>
    </row>
    <row r="28" spans="1:21" hidden="1" x14ac:dyDescent="0.25">
      <c r="A28" s="10" t="s">
        <v>41</v>
      </c>
      <c r="B28" s="9" t="s">
        <v>84</v>
      </c>
      <c r="C28" s="1"/>
      <c r="D28" s="1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5">
        <f t="shared" si="2"/>
        <v>0</v>
      </c>
      <c r="U28" s="6">
        <f t="shared" si="3"/>
        <v>0</v>
      </c>
    </row>
    <row r="29" spans="1:21" x14ac:dyDescent="0.25">
      <c r="A29" s="28" t="s">
        <v>51</v>
      </c>
      <c r="B29" s="38" t="s">
        <v>52</v>
      </c>
      <c r="C29" s="19"/>
      <c r="D29" s="19">
        <v>4039390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1">
        <f t="shared" si="2"/>
        <v>4039390</v>
      </c>
      <c r="U29" s="32">
        <f t="shared" si="3"/>
        <v>4039390</v>
      </c>
    </row>
    <row r="30" spans="1:21" ht="36.75" hidden="1" x14ac:dyDescent="0.25">
      <c r="A30" s="2" t="s">
        <v>53</v>
      </c>
      <c r="B30" s="9" t="s">
        <v>54</v>
      </c>
      <c r="C30" s="1"/>
      <c r="D30" s="1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5">
        <f t="shared" si="2"/>
        <v>0</v>
      </c>
      <c r="U30" s="6">
        <f t="shared" si="3"/>
        <v>0</v>
      </c>
    </row>
    <row r="31" spans="1:21" ht="36.75" x14ac:dyDescent="0.25">
      <c r="A31" s="28" t="s">
        <v>53</v>
      </c>
      <c r="B31" s="38" t="s">
        <v>55</v>
      </c>
      <c r="C31" s="19">
        <v>17080</v>
      </c>
      <c r="D31" s="1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1">
        <f t="shared" si="2"/>
        <v>17080</v>
      </c>
      <c r="U31" s="32">
        <f t="shared" si="3"/>
        <v>17080</v>
      </c>
    </row>
    <row r="32" spans="1:21" ht="24.75" hidden="1" x14ac:dyDescent="0.25">
      <c r="A32" s="2" t="s">
        <v>53</v>
      </c>
      <c r="B32" s="9" t="s">
        <v>83</v>
      </c>
      <c r="C32" s="1"/>
      <c r="D32" s="1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5">
        <f t="shared" si="2"/>
        <v>0</v>
      </c>
      <c r="U32" s="6">
        <f t="shared" si="3"/>
        <v>0</v>
      </c>
    </row>
    <row r="33" spans="1:21" ht="60.75" x14ac:dyDescent="0.25">
      <c r="A33" s="28" t="s">
        <v>41</v>
      </c>
      <c r="B33" s="38" t="s">
        <v>56</v>
      </c>
      <c r="C33" s="41">
        <v>973564</v>
      </c>
      <c r="D33" s="19">
        <v>3226</v>
      </c>
      <c r="E33" s="30">
        <v>1195370</v>
      </c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1">
        <f t="shared" ref="T33:T46" si="4">SUM(C33:S33)</f>
        <v>2172160</v>
      </c>
      <c r="U33" s="32">
        <f t="shared" si="3"/>
        <v>2172160</v>
      </c>
    </row>
    <row r="34" spans="1:21" ht="60.75" x14ac:dyDescent="0.25">
      <c r="A34" s="28" t="s">
        <v>41</v>
      </c>
      <c r="B34" s="38" t="s">
        <v>87</v>
      </c>
      <c r="C34" s="19">
        <v>113985</v>
      </c>
      <c r="D34" s="19">
        <v>64</v>
      </c>
      <c r="E34" s="30">
        <v>91991</v>
      </c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1">
        <f t="shared" si="4"/>
        <v>206040</v>
      </c>
      <c r="U34" s="32">
        <f t="shared" si="3"/>
        <v>206040</v>
      </c>
    </row>
    <row r="35" spans="1:21" ht="48.75" x14ac:dyDescent="0.25">
      <c r="A35" s="28" t="s">
        <v>41</v>
      </c>
      <c r="B35" s="38" t="s">
        <v>57</v>
      </c>
      <c r="C35" s="19">
        <v>38470</v>
      </c>
      <c r="D35" s="19">
        <v>2276</v>
      </c>
      <c r="E35" s="30">
        <v>46689</v>
      </c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1">
        <f t="shared" si="4"/>
        <v>87435</v>
      </c>
      <c r="U35" s="32">
        <f t="shared" si="3"/>
        <v>87435</v>
      </c>
    </row>
    <row r="36" spans="1:21" ht="36.75" hidden="1" x14ac:dyDescent="0.25">
      <c r="A36" s="2" t="s">
        <v>58</v>
      </c>
      <c r="B36" s="9" t="s">
        <v>59</v>
      </c>
      <c r="C36" s="1"/>
      <c r="D36" s="1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5">
        <f t="shared" si="4"/>
        <v>0</v>
      </c>
      <c r="U36" s="6">
        <f t="shared" si="3"/>
        <v>0</v>
      </c>
    </row>
    <row r="37" spans="1:21" ht="48" customHeight="1" x14ac:dyDescent="0.25">
      <c r="A37" s="36" t="s">
        <v>60</v>
      </c>
      <c r="B37" s="42" t="s">
        <v>61</v>
      </c>
      <c r="C37" s="19"/>
      <c r="D37" s="19">
        <v>359000</v>
      </c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1">
        <f t="shared" si="4"/>
        <v>359000</v>
      </c>
      <c r="U37" s="32">
        <f t="shared" si="3"/>
        <v>359000</v>
      </c>
    </row>
    <row r="38" spans="1:21" ht="30" x14ac:dyDescent="0.25">
      <c r="A38" s="37" t="s">
        <v>62</v>
      </c>
      <c r="B38" s="29" t="s">
        <v>63</v>
      </c>
      <c r="C38" s="19"/>
      <c r="D38" s="19"/>
      <c r="E38" s="30"/>
      <c r="F38" s="30">
        <v>68837</v>
      </c>
      <c r="G38" s="30">
        <v>79196</v>
      </c>
      <c r="H38" s="30">
        <v>86993</v>
      </c>
      <c r="I38" s="30">
        <v>85801</v>
      </c>
      <c r="J38" s="30">
        <v>120972</v>
      </c>
      <c r="K38" s="30">
        <v>55660</v>
      </c>
      <c r="L38" s="30">
        <v>76126</v>
      </c>
      <c r="M38" s="30">
        <v>145911</v>
      </c>
      <c r="N38" s="30">
        <v>35330</v>
      </c>
      <c r="O38" s="30">
        <v>36845</v>
      </c>
      <c r="P38" s="30">
        <v>46212</v>
      </c>
      <c r="Q38" s="30">
        <v>88896</v>
      </c>
      <c r="R38" s="30">
        <v>0</v>
      </c>
      <c r="S38" s="30">
        <v>46785</v>
      </c>
      <c r="T38" s="31">
        <f t="shared" si="4"/>
        <v>973564</v>
      </c>
      <c r="U38" s="32">
        <f t="shared" si="3"/>
        <v>0</v>
      </c>
    </row>
    <row r="39" spans="1:21" ht="27" customHeight="1" x14ac:dyDescent="0.25">
      <c r="A39" s="37" t="s">
        <v>62</v>
      </c>
      <c r="B39" s="29" t="s">
        <v>64</v>
      </c>
      <c r="C39" s="19"/>
      <c r="D39" s="19"/>
      <c r="E39" s="30"/>
      <c r="F39" s="30">
        <v>3472</v>
      </c>
      <c r="G39" s="30">
        <v>3846</v>
      </c>
      <c r="H39" s="30">
        <v>3767</v>
      </c>
      <c r="I39" s="30">
        <v>2340</v>
      </c>
      <c r="J39" s="30">
        <v>2484</v>
      </c>
      <c r="K39" s="30">
        <v>2651</v>
      </c>
      <c r="L39" s="30">
        <v>3869</v>
      </c>
      <c r="M39" s="30">
        <v>3608</v>
      </c>
      <c r="N39" s="30">
        <v>2548</v>
      </c>
      <c r="O39" s="30">
        <v>1464</v>
      </c>
      <c r="P39" s="30">
        <v>3238</v>
      </c>
      <c r="Q39" s="30">
        <v>2041</v>
      </c>
      <c r="R39" s="30">
        <v>0</v>
      </c>
      <c r="S39" s="30">
        <v>3142</v>
      </c>
      <c r="T39" s="31">
        <f t="shared" si="4"/>
        <v>38470</v>
      </c>
      <c r="U39" s="32">
        <f t="shared" si="3"/>
        <v>0</v>
      </c>
    </row>
    <row r="40" spans="1:21" ht="30" x14ac:dyDescent="0.25">
      <c r="A40" s="37" t="s">
        <v>62</v>
      </c>
      <c r="B40" s="29" t="s">
        <v>88</v>
      </c>
      <c r="C40" s="19"/>
      <c r="D40" s="19"/>
      <c r="E40" s="30"/>
      <c r="F40" s="30">
        <v>9060</v>
      </c>
      <c r="G40" s="30">
        <v>5789</v>
      </c>
      <c r="H40" s="30">
        <v>14678</v>
      </c>
      <c r="I40" s="30">
        <v>9041</v>
      </c>
      <c r="J40" s="30">
        <v>15165</v>
      </c>
      <c r="K40" s="30">
        <v>2894</v>
      </c>
      <c r="L40" s="30">
        <v>10534</v>
      </c>
      <c r="M40" s="30">
        <v>9250</v>
      </c>
      <c r="N40" s="30">
        <v>3128</v>
      </c>
      <c r="O40" s="30">
        <v>4383</v>
      </c>
      <c r="P40" s="30">
        <v>7525</v>
      </c>
      <c r="Q40" s="30">
        <v>17529</v>
      </c>
      <c r="R40" s="30">
        <v>0</v>
      </c>
      <c r="S40" s="30">
        <v>5009</v>
      </c>
      <c r="T40" s="31">
        <f t="shared" si="4"/>
        <v>113985</v>
      </c>
      <c r="U40" s="32">
        <f t="shared" si="3"/>
        <v>0</v>
      </c>
    </row>
    <row r="41" spans="1:21" ht="45" hidden="1" x14ac:dyDescent="0.25">
      <c r="A41" s="10" t="s">
        <v>62</v>
      </c>
      <c r="B41" s="3" t="s">
        <v>65</v>
      </c>
      <c r="C41" s="1"/>
      <c r="D41" s="1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5">
        <f t="shared" si="4"/>
        <v>0</v>
      </c>
      <c r="U41" s="6">
        <f t="shared" si="3"/>
        <v>0</v>
      </c>
    </row>
    <row r="42" spans="1:21" ht="45" x14ac:dyDescent="0.25">
      <c r="A42" s="37" t="s">
        <v>62</v>
      </c>
      <c r="B42" s="29" t="s">
        <v>66</v>
      </c>
      <c r="C42" s="19"/>
      <c r="D42" s="19"/>
      <c r="E42" s="30"/>
      <c r="F42" s="30"/>
      <c r="G42" s="30"/>
      <c r="H42" s="30"/>
      <c r="I42" s="30">
        <v>464961</v>
      </c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1">
        <f t="shared" si="4"/>
        <v>464961</v>
      </c>
      <c r="U42" s="32">
        <f t="shared" si="3"/>
        <v>0</v>
      </c>
    </row>
    <row r="43" spans="1:21" x14ac:dyDescent="0.25">
      <c r="A43" s="37" t="s">
        <v>62</v>
      </c>
      <c r="B43" s="29" t="s">
        <v>67</v>
      </c>
      <c r="C43" s="19"/>
      <c r="D43" s="30"/>
      <c r="E43" s="30"/>
      <c r="F43" s="30"/>
      <c r="G43" s="30">
        <v>8540</v>
      </c>
      <c r="H43" s="30"/>
      <c r="I43" s="30">
        <v>4270</v>
      </c>
      <c r="J43" s="30"/>
      <c r="K43" s="30"/>
      <c r="L43" s="30"/>
      <c r="M43" s="30">
        <v>4270</v>
      </c>
      <c r="N43" s="30"/>
      <c r="O43" s="30"/>
      <c r="P43" s="30"/>
      <c r="Q43" s="30"/>
      <c r="R43" s="30"/>
      <c r="S43" s="30"/>
      <c r="T43" s="31">
        <f t="shared" si="4"/>
        <v>17080</v>
      </c>
      <c r="U43" s="32">
        <f t="shared" ref="U43:U46" si="5">C43+D43+E43+R43</f>
        <v>0</v>
      </c>
    </row>
    <row r="44" spans="1:21" ht="30" hidden="1" x14ac:dyDescent="0.25">
      <c r="A44" s="8" t="s">
        <v>62</v>
      </c>
      <c r="B44" s="3" t="s">
        <v>84</v>
      </c>
      <c r="C44" s="1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5">
        <f t="shared" si="4"/>
        <v>0</v>
      </c>
      <c r="U44" s="6">
        <f t="shared" si="5"/>
        <v>0</v>
      </c>
    </row>
    <row r="45" spans="1:21" hidden="1" x14ac:dyDescent="0.25">
      <c r="A45" s="8" t="s">
        <v>62</v>
      </c>
      <c r="B45" s="3" t="s">
        <v>50</v>
      </c>
      <c r="C45" s="1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5">
        <f t="shared" si="4"/>
        <v>0</v>
      </c>
      <c r="U45" s="6">
        <f t="shared" si="5"/>
        <v>0</v>
      </c>
    </row>
    <row r="46" spans="1:21" ht="30" hidden="1" x14ac:dyDescent="0.25">
      <c r="A46" s="8" t="s">
        <v>62</v>
      </c>
      <c r="B46" s="3" t="s">
        <v>49</v>
      </c>
      <c r="C46" s="1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5">
        <f t="shared" si="4"/>
        <v>0</v>
      </c>
      <c r="U46" s="6">
        <f t="shared" si="5"/>
        <v>0</v>
      </c>
    </row>
    <row r="47" spans="1:21" ht="45" x14ac:dyDescent="0.25">
      <c r="A47" s="37" t="s">
        <v>62</v>
      </c>
      <c r="B47" s="29" t="s">
        <v>91</v>
      </c>
      <c r="C47" s="19"/>
      <c r="D47" s="30"/>
      <c r="E47" s="30"/>
      <c r="F47" s="30">
        <v>19000</v>
      </c>
      <c r="G47" s="30">
        <v>8000</v>
      </c>
      <c r="H47" s="30">
        <v>20000</v>
      </c>
      <c r="I47" s="30">
        <v>12000</v>
      </c>
      <c r="J47" s="30">
        <v>12500</v>
      </c>
      <c r="K47" s="30">
        <v>11500</v>
      </c>
      <c r="L47" s="30">
        <v>13000</v>
      </c>
      <c r="M47" s="30">
        <v>8000</v>
      </c>
      <c r="N47" s="30">
        <v>11500</v>
      </c>
      <c r="O47" s="30">
        <v>12500</v>
      </c>
      <c r="P47" s="30">
        <v>13500</v>
      </c>
      <c r="Q47" s="30">
        <v>22500</v>
      </c>
      <c r="R47" s="30"/>
      <c r="S47" s="30">
        <v>7500</v>
      </c>
      <c r="T47" s="31">
        <f t="shared" ref="T47:T48" si="6">SUM(C47:S47)</f>
        <v>171500</v>
      </c>
      <c r="U47" s="32">
        <f>C47+D47+E47+R47</f>
        <v>0</v>
      </c>
    </row>
    <row r="48" spans="1:21" ht="39" x14ac:dyDescent="0.25">
      <c r="A48" s="37" t="s">
        <v>62</v>
      </c>
      <c r="B48" s="43" t="s">
        <v>68</v>
      </c>
      <c r="C48" s="19"/>
      <c r="D48" s="19"/>
      <c r="E48" s="30"/>
      <c r="F48" s="30">
        <v>436603</v>
      </c>
      <c r="G48" s="30">
        <v>410972</v>
      </c>
      <c r="H48" s="30">
        <v>435901</v>
      </c>
      <c r="I48" s="30">
        <v>433272</v>
      </c>
      <c r="J48" s="30">
        <v>556755</v>
      </c>
      <c r="K48" s="30">
        <v>243016</v>
      </c>
      <c r="L48" s="30">
        <v>568563</v>
      </c>
      <c r="M48" s="30">
        <v>570302</v>
      </c>
      <c r="N48" s="30">
        <v>324900</v>
      </c>
      <c r="O48" s="30">
        <v>274623</v>
      </c>
      <c r="P48" s="30">
        <v>305876</v>
      </c>
      <c r="Q48" s="30">
        <v>568135</v>
      </c>
      <c r="R48" s="30"/>
      <c r="S48" s="30">
        <v>279018</v>
      </c>
      <c r="T48" s="31">
        <f t="shared" si="6"/>
        <v>5407936</v>
      </c>
      <c r="U48" s="32">
        <f t="shared" ref="U48" si="7">C48+D48+E48+R48</f>
        <v>0</v>
      </c>
    </row>
    <row r="49" spans="1:21" s="12" customFormat="1" ht="12.75" x14ac:dyDescent="0.2">
      <c r="A49" s="37"/>
      <c r="B49" s="44" t="s">
        <v>69</v>
      </c>
      <c r="C49" s="45">
        <f t="shared" ref="C49:U49" si="8">SUM(C8:C48)</f>
        <v>7187496</v>
      </c>
      <c r="D49" s="45">
        <f t="shared" si="8"/>
        <v>5869116</v>
      </c>
      <c r="E49" s="45">
        <f t="shared" si="8"/>
        <v>5950004</v>
      </c>
      <c r="F49" s="45">
        <f t="shared" si="8"/>
        <v>617464</v>
      </c>
      <c r="G49" s="45">
        <f t="shared" si="8"/>
        <v>727509</v>
      </c>
      <c r="H49" s="45">
        <f t="shared" si="8"/>
        <v>630456</v>
      </c>
      <c r="I49" s="45">
        <f t="shared" si="8"/>
        <v>1150771</v>
      </c>
      <c r="J49" s="45">
        <f t="shared" si="8"/>
        <v>805877</v>
      </c>
      <c r="K49" s="45">
        <f t="shared" si="8"/>
        <v>338404</v>
      </c>
      <c r="L49" s="45">
        <f t="shared" si="8"/>
        <v>793271</v>
      </c>
      <c r="M49" s="45">
        <f t="shared" si="8"/>
        <v>917518</v>
      </c>
      <c r="N49" s="45">
        <f t="shared" si="8"/>
        <v>422071</v>
      </c>
      <c r="O49" s="45">
        <f t="shared" si="8"/>
        <v>384569</v>
      </c>
      <c r="P49" s="45">
        <f t="shared" si="8"/>
        <v>481386</v>
      </c>
      <c r="Q49" s="45">
        <f t="shared" si="8"/>
        <v>806564</v>
      </c>
      <c r="R49" s="45">
        <f t="shared" si="8"/>
        <v>306711</v>
      </c>
      <c r="S49" s="45">
        <f t="shared" si="8"/>
        <v>387109</v>
      </c>
      <c r="T49" s="45">
        <f t="shared" si="8"/>
        <v>27776296</v>
      </c>
      <c r="U49" s="45">
        <f t="shared" si="8"/>
        <v>19313327</v>
      </c>
    </row>
    <row r="50" spans="1:21" s="12" customFormat="1" ht="12.75" hidden="1" x14ac:dyDescent="0.2">
      <c r="A50" s="8" t="s">
        <v>62</v>
      </c>
      <c r="B50" s="13" t="s">
        <v>85</v>
      </c>
      <c r="C50" s="11"/>
      <c r="D50" s="11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5">
        <f t="shared" ref="T50" si="9">SUM(C50:S50)</f>
        <v>0</v>
      </c>
      <c r="U50" s="6">
        <f t="shared" ref="U50" si="10">C50+D50+E50+R50</f>
        <v>0</v>
      </c>
    </row>
    <row r="51" spans="1:21" s="12" customFormat="1" ht="12.75" x14ac:dyDescent="0.2">
      <c r="A51" s="46"/>
      <c r="B51" s="44" t="s">
        <v>70</v>
      </c>
      <c r="C51" s="45">
        <f t="shared" ref="C51:U51" si="11">C49+SUM(C50:C50)</f>
        <v>7187496</v>
      </c>
      <c r="D51" s="45">
        <f t="shared" si="11"/>
        <v>5869116</v>
      </c>
      <c r="E51" s="45">
        <f t="shared" si="11"/>
        <v>5950004</v>
      </c>
      <c r="F51" s="45">
        <f t="shared" si="11"/>
        <v>617464</v>
      </c>
      <c r="G51" s="45">
        <f t="shared" si="11"/>
        <v>727509</v>
      </c>
      <c r="H51" s="45">
        <f t="shared" si="11"/>
        <v>630456</v>
      </c>
      <c r="I51" s="45">
        <f t="shared" si="11"/>
        <v>1150771</v>
      </c>
      <c r="J51" s="45">
        <f t="shared" si="11"/>
        <v>805877</v>
      </c>
      <c r="K51" s="45">
        <f t="shared" si="11"/>
        <v>338404</v>
      </c>
      <c r="L51" s="45">
        <f t="shared" si="11"/>
        <v>793271</v>
      </c>
      <c r="M51" s="45">
        <f t="shared" si="11"/>
        <v>917518</v>
      </c>
      <c r="N51" s="45">
        <f t="shared" si="11"/>
        <v>422071</v>
      </c>
      <c r="O51" s="45">
        <f t="shared" si="11"/>
        <v>384569</v>
      </c>
      <c r="P51" s="45">
        <f t="shared" si="11"/>
        <v>481386</v>
      </c>
      <c r="Q51" s="45">
        <f t="shared" si="11"/>
        <v>806564</v>
      </c>
      <c r="R51" s="45">
        <f t="shared" si="11"/>
        <v>306711</v>
      </c>
      <c r="S51" s="45">
        <f t="shared" si="11"/>
        <v>387109</v>
      </c>
      <c r="T51" s="45">
        <f t="shared" si="11"/>
        <v>27776296</v>
      </c>
      <c r="U51" s="45">
        <f t="shared" si="11"/>
        <v>19313327</v>
      </c>
    </row>
    <row r="52" spans="1:21" x14ac:dyDescent="0.25">
      <c r="A52" s="47"/>
      <c r="B52" s="48" t="s">
        <v>71</v>
      </c>
      <c r="C52" s="49">
        <f t="shared" ref="C52:U52" si="12">SUM(C38:C48)+SUM(C50:C50)</f>
        <v>0</v>
      </c>
      <c r="D52" s="49">
        <f t="shared" si="12"/>
        <v>0</v>
      </c>
      <c r="E52" s="49">
        <f t="shared" si="12"/>
        <v>0</v>
      </c>
      <c r="F52" s="49">
        <f t="shared" si="12"/>
        <v>536972</v>
      </c>
      <c r="G52" s="49">
        <f t="shared" si="12"/>
        <v>516343</v>
      </c>
      <c r="H52" s="49">
        <f t="shared" si="12"/>
        <v>561339</v>
      </c>
      <c r="I52" s="49">
        <f t="shared" si="12"/>
        <v>1011685</v>
      </c>
      <c r="J52" s="49">
        <f t="shared" si="12"/>
        <v>707876</v>
      </c>
      <c r="K52" s="49">
        <f t="shared" si="12"/>
        <v>315721</v>
      </c>
      <c r="L52" s="49">
        <f t="shared" si="12"/>
        <v>672092</v>
      </c>
      <c r="M52" s="49">
        <f t="shared" si="12"/>
        <v>741341</v>
      </c>
      <c r="N52" s="49">
        <f t="shared" si="12"/>
        <v>377406</v>
      </c>
      <c r="O52" s="49">
        <f t="shared" si="12"/>
        <v>329815</v>
      </c>
      <c r="P52" s="49">
        <f t="shared" si="12"/>
        <v>376351</v>
      </c>
      <c r="Q52" s="49">
        <f t="shared" si="12"/>
        <v>699101</v>
      </c>
      <c r="R52" s="49">
        <f t="shared" si="12"/>
        <v>0</v>
      </c>
      <c r="S52" s="49">
        <f t="shared" si="12"/>
        <v>341454</v>
      </c>
      <c r="T52" s="49">
        <f t="shared" si="12"/>
        <v>7187496</v>
      </c>
      <c r="U52" s="49">
        <f t="shared" si="12"/>
        <v>0</v>
      </c>
    </row>
    <row r="53" spans="1:21" x14ac:dyDescent="0.25">
      <c r="A53" s="50"/>
      <c r="B53" s="51" t="s">
        <v>72</v>
      </c>
      <c r="C53" s="51"/>
      <c r="D53" s="51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3">
        <f>-T52</f>
        <v>-7187496</v>
      </c>
      <c r="U53" s="16">
        <f>C53+D53+E53+R53</f>
        <v>0</v>
      </c>
    </row>
    <row r="54" spans="1:21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54"/>
      <c r="L54" s="16"/>
      <c r="M54" s="16"/>
      <c r="N54" s="16"/>
      <c r="O54" s="16"/>
      <c r="P54" s="16"/>
      <c r="Q54" s="55"/>
      <c r="R54" s="16"/>
      <c r="S54" s="16"/>
      <c r="T54" s="56">
        <f>T51+T53</f>
        <v>20588800</v>
      </c>
      <c r="U54" s="16">
        <f>C54+D54+E54+R54</f>
        <v>0</v>
      </c>
    </row>
    <row r="55" spans="1:21" x14ac:dyDescent="0.25">
      <c r="A55" s="16"/>
      <c r="B55" s="57" t="s">
        <v>73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</row>
    <row r="56" spans="1:21" x14ac:dyDescent="0.25">
      <c r="A56" s="16"/>
      <c r="B56" s="57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58"/>
      <c r="U56" s="16"/>
    </row>
    <row r="57" spans="1:21" x14ac:dyDescent="0.25">
      <c r="A57" s="16"/>
      <c r="B57" s="59" t="s">
        <v>3</v>
      </c>
      <c r="C57" s="30" t="s">
        <v>74</v>
      </c>
      <c r="D57" s="30" t="s">
        <v>75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58"/>
      <c r="U57" s="16"/>
    </row>
    <row r="58" spans="1:21" ht="30" x14ac:dyDescent="0.25">
      <c r="A58" s="16"/>
      <c r="B58" s="19" t="s">
        <v>37</v>
      </c>
      <c r="C58" s="30">
        <v>69788</v>
      </c>
      <c r="D58" s="30" t="s">
        <v>36</v>
      </c>
      <c r="E58" s="16"/>
      <c r="F58" s="16"/>
      <c r="G58" s="16"/>
      <c r="H58" s="16"/>
      <c r="I58" s="16"/>
      <c r="J58" s="16"/>
      <c r="K58" s="16"/>
      <c r="L58" s="58"/>
      <c r="M58" s="16"/>
      <c r="N58" s="16"/>
      <c r="O58" s="16"/>
      <c r="P58" s="16"/>
      <c r="Q58" s="16"/>
      <c r="R58" s="16"/>
      <c r="S58" s="16"/>
      <c r="T58" s="58"/>
      <c r="U58" s="16"/>
    </row>
    <row r="59" spans="1:21" ht="26.25" x14ac:dyDescent="0.25">
      <c r="A59" s="16"/>
      <c r="B59" s="60" t="s">
        <v>80</v>
      </c>
      <c r="C59" s="30"/>
      <c r="D59" s="30" t="s">
        <v>62</v>
      </c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</row>
    <row r="60" spans="1:21" x14ac:dyDescent="0.25">
      <c r="A60" s="16"/>
      <c r="B60" s="61" t="s">
        <v>81</v>
      </c>
      <c r="C60" s="30"/>
      <c r="D60" s="30" t="s">
        <v>43</v>
      </c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</row>
    <row r="61" spans="1:21" x14ac:dyDescent="0.25">
      <c r="A61" s="16"/>
      <c r="B61" s="62" t="s">
        <v>76</v>
      </c>
      <c r="C61" s="52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</row>
    <row r="62" spans="1:21" x14ac:dyDescent="0.25">
      <c r="A62" s="16"/>
      <c r="B62" s="16"/>
      <c r="C62" s="56">
        <f>T54+C58+C59+C61+C60</f>
        <v>20658588</v>
      </c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</row>
    <row r="63" spans="1:21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</row>
    <row r="64" spans="1:21" ht="43.5" x14ac:dyDescent="0.25">
      <c r="A64" s="16"/>
      <c r="B64" s="63" t="s">
        <v>77</v>
      </c>
      <c r="C64" s="64">
        <f>C59+C51</f>
        <v>7187496</v>
      </c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</row>
  </sheetData>
  <autoFilter ref="A7:U62">
    <filterColumn colId="19">
      <filters blank="1">
        <filter val="1000"/>
        <filter val="10256722"/>
        <filter val="1099071"/>
        <filter val="113985"/>
        <filter val="122136"/>
        <filter val="13413"/>
        <filter val="17080"/>
        <filter val="187500"/>
        <filter val="1921"/>
        <filter val="20 588 800"/>
        <filter val="202195"/>
        <filter val="206040"/>
        <filter val="2172160"/>
        <filter val="219541"/>
        <filter val="23188"/>
        <filter val="27641"/>
        <filter val="28 000 997"/>
        <filter val="33706"/>
        <filter val="359000"/>
        <filter val="36287"/>
        <filter val="38470"/>
        <filter val="4039390"/>
        <filter val="4180"/>
        <filter val="464961"/>
        <filter val="54859"/>
        <filter val="5616637"/>
        <filter val="7 412 197"/>
        <filter val="70100"/>
        <filter val="-7412197"/>
        <filter val="87435"/>
        <filter val="889274"/>
        <filter val="973564"/>
      </filters>
    </filterColumn>
  </autoFilter>
  <mergeCells count="2">
    <mergeCell ref="B4:T4"/>
    <mergeCell ref="O1:U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Lapa1</vt:lpstr>
      <vt:lpstr>Lapa1!Drukāt_virsrakstus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Laima Liepiņa</cp:lastModifiedBy>
  <cp:lastPrinted>2016-02-02T12:31:14Z</cp:lastPrinted>
  <dcterms:created xsi:type="dcterms:W3CDTF">2016-01-23T06:41:43Z</dcterms:created>
  <dcterms:modified xsi:type="dcterms:W3CDTF">2016-02-02T12:38:50Z</dcterms:modified>
</cp:coreProperties>
</file>