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Lietvediba\Desktop\DOME\2026 domes lēmumi\protokols Nr. 6 30.04.2026\"/>
    </mc:Choice>
  </mc:AlternateContent>
  <xr:revisionPtr revIDLastSave="0" documentId="13_ncr:1_{E2A7CC4D-1C08-4FA2-B37E-A4E5F3046D2D}" xr6:coauthVersionLast="47" xr6:coauthVersionMax="47" xr10:uidLastSave="{00000000-0000-0000-0000-000000000000}"/>
  <bookViews>
    <workbookView xWindow="-108" yWindow="-108" windowWidth="23256" windowHeight="12456" xr2:uid="{00000000-000D-0000-FFFF-FFFF00000000}"/>
  </bookViews>
  <sheets>
    <sheet name="Lapa1" sheetId="1" r:id="rId1"/>
  </sheets>
  <definedNames>
    <definedName name="_xlnm._FilterDatabase" localSheetId="0" hidden="1">Lapa1!$A$1:$N$165</definedName>
    <definedName name="_Hlk125018443" localSheetId="0">Lapa1!#REF!</definedName>
    <definedName name="_Hlk226394690" localSheetId="0">Lapa1!$B$113</definedName>
    <definedName name="_Hlk95398931" localSheetId="0">Lapa1!$B$138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6" i="1" l="1"/>
  <c r="D106" i="1"/>
  <c r="F111" i="1"/>
  <c r="D111" i="1"/>
  <c r="J114" i="1" l="1"/>
  <c r="D114" i="1"/>
  <c r="I112" i="1"/>
  <c r="J125" i="1" l="1"/>
  <c r="J169" i="1"/>
  <c r="I169" i="1"/>
  <c r="J113" i="1"/>
  <c r="I110" i="1"/>
  <c r="J110" i="1" s="1"/>
  <c r="F54" i="1" l="1"/>
  <c r="E165" i="1" l="1"/>
  <c r="F165" i="1"/>
  <c r="G165" i="1"/>
  <c r="H165" i="1"/>
  <c r="I165" i="1"/>
  <c r="C165" i="1"/>
  <c r="D155" i="1"/>
  <c r="E155" i="1"/>
  <c r="F155" i="1"/>
  <c r="G155" i="1"/>
  <c r="H155" i="1"/>
  <c r="I155" i="1"/>
  <c r="G127" i="1"/>
  <c r="F99" i="1"/>
  <c r="G99" i="1"/>
  <c r="H99" i="1"/>
  <c r="G48" i="1"/>
  <c r="D26" i="1"/>
  <c r="E26" i="1"/>
  <c r="G26" i="1"/>
  <c r="I26" i="1"/>
  <c r="J26" i="1"/>
  <c r="E4" i="1"/>
  <c r="G4" i="1"/>
  <c r="G3" i="1" s="1"/>
  <c r="H4" i="1"/>
  <c r="C155" i="1"/>
  <c r="C115" i="1"/>
  <c r="C99" i="1"/>
  <c r="C98" i="1" s="1"/>
  <c r="C48" i="1"/>
  <c r="C26" i="1"/>
  <c r="D25" i="1"/>
  <c r="I25" i="1" s="1"/>
  <c r="G126" i="1" l="1"/>
  <c r="C22" i="1"/>
  <c r="D22" i="1" s="1"/>
  <c r="I22" i="1" l="1"/>
  <c r="I4" i="1" s="1"/>
  <c r="I3" i="1" s="1"/>
  <c r="D154" i="1"/>
  <c r="I154" i="1" s="1"/>
  <c r="H153" i="1"/>
  <c r="F115" i="1"/>
  <c r="G115" i="1"/>
  <c r="H115" i="1"/>
  <c r="J22" i="1" l="1"/>
  <c r="J4" i="1" s="1"/>
  <c r="J3" i="1" s="1"/>
  <c r="H152" i="1"/>
  <c r="D152" i="1"/>
  <c r="H151" i="1"/>
  <c r="D151" i="1"/>
  <c r="H135" i="1"/>
  <c r="D135" i="1"/>
  <c r="D150" i="1"/>
  <c r="H150" i="1" s="1"/>
  <c r="D107" i="1"/>
  <c r="D104" i="1"/>
  <c r="D99" i="1" s="1"/>
  <c r="H74" i="1" l="1"/>
  <c r="H75" i="1"/>
  <c r="H76" i="1"/>
  <c r="H77" i="1"/>
  <c r="H78" i="1"/>
  <c r="H79" i="1"/>
  <c r="H80" i="1"/>
  <c r="H81" i="1"/>
  <c r="H82" i="1"/>
  <c r="H83" i="1"/>
  <c r="H84" i="1"/>
  <c r="H85" i="1"/>
  <c r="H86" i="1"/>
  <c r="H87" i="1"/>
  <c r="H88" i="1"/>
  <c r="H89" i="1"/>
  <c r="H90" i="1"/>
  <c r="H91" i="1"/>
  <c r="H92" i="1"/>
  <c r="H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E73" i="1"/>
  <c r="D73" i="1"/>
  <c r="H41" i="1"/>
  <c r="H26" i="1" s="1"/>
  <c r="H137" i="1"/>
  <c r="H127" i="1" s="1"/>
  <c r="H126" i="1" s="1"/>
  <c r="D65" i="1"/>
  <c r="E48" i="1" l="1"/>
  <c r="E3" i="1" s="1"/>
  <c r="H48" i="1"/>
  <c r="H3" i="1" s="1"/>
  <c r="D170" i="1"/>
  <c r="D165" i="1" s="1"/>
  <c r="D13" i="1" l="1"/>
  <c r="D4" i="1" s="1"/>
  <c r="C142" i="1" l="1"/>
  <c r="C127" i="1" s="1"/>
  <c r="C126" i="1" s="1"/>
  <c r="D57" i="1"/>
  <c r="D117" i="1"/>
  <c r="D70" i="1" l="1"/>
  <c r="D58" i="1"/>
  <c r="D48" i="1" l="1"/>
  <c r="D3" i="1" s="1"/>
  <c r="D148" i="1"/>
  <c r="F131" i="1"/>
  <c r="D131" i="1"/>
  <c r="F52" i="1" l="1"/>
  <c r="F48" i="1" s="1"/>
  <c r="F139" i="1" l="1"/>
  <c r="F10" i="1"/>
  <c r="F31" i="1"/>
  <c r="F26" i="1" s="1"/>
  <c r="F8" i="1"/>
  <c r="E118" i="1" l="1"/>
  <c r="D118" i="1"/>
  <c r="E121" i="1" l="1"/>
  <c r="E115" i="1" s="1"/>
  <c r="D121" i="1"/>
  <c r="D115" i="1" s="1"/>
  <c r="D137" i="1"/>
  <c r="E137" i="1"/>
  <c r="E127" i="1" s="1"/>
  <c r="E126" i="1" s="1"/>
  <c r="D129" i="1" l="1"/>
  <c r="D127" i="1" s="1"/>
  <c r="D126" i="1" s="1"/>
  <c r="F129" i="1" l="1"/>
  <c r="F127" i="1" s="1"/>
  <c r="F126" i="1" s="1"/>
  <c r="F19" i="1"/>
  <c r="F4" i="1" s="1"/>
  <c r="F3" i="1" s="1"/>
  <c r="E108" i="1" l="1"/>
  <c r="E99" i="1" s="1"/>
  <c r="E98" i="1" l="1"/>
  <c r="F98" i="1"/>
  <c r="H98" i="1"/>
  <c r="D98" i="1"/>
  <c r="G98" i="1"/>
  <c r="C5" i="1"/>
  <c r="C4" i="1" s="1"/>
  <c r="C3" i="1" s="1"/>
</calcChain>
</file>

<file path=xl/sharedStrings.xml><?xml version="1.0" encoding="utf-8"?>
<sst xmlns="http://schemas.openxmlformats.org/spreadsheetml/2006/main" count="876" uniqueCount="581">
  <si>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</si>
  <si>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</si>
  <si>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</si>
  <si>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</si>
  <si>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</si>
  <si>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</si>
  <si>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</si>
  <si>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</si>
  <si>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</si>
  <si>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</si>
  <si>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</si>
  <si>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</si>
  <si>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</si>
  <si>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</si>
  <si>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</si>
  <si>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</si>
  <si>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</si>
  <si>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</si>
  <si>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</si>
  <si>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</si>
  <si>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</si>
  <si>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</si>
  <si>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</si>
  <si>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</si>
  <si>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</si>
  <si>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</si>
  <si>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</si>
  <si>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</si>
  <si>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</si>
  <si>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</si>
  <si>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</si>
  <si>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</si>
  <si>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</si>
  <si>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</si>
  <si>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</si>
  <si>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</si>
  <si>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</si>
  <si>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</si>
  <si>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</si>
  <si>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</si>
  <si>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</si>
  <si>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</si>
  <si>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</si>
  <si>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</si>
  <si>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</si>
  <si>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</si>
  <si>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</si>
  <si>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</si>
  <si>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</si>
  <si>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</si>
  <si>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</si>
  <si>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</si>
  <si>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</si>
  <si>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</si>
  <si>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</si>
  <si>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</si>
  <si>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</si>
  <si>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</si>
  <si>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</si>
  <si>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</si>
  <si>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</si>
  <si>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</si>
  <si>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</si>
  <si>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</si>
  <si>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</si>
  <si>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</si>
  <si>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</si>
  <si>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</si>
  <si>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</si>
  <si>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</si>
  <si>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</si>
  <si>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</si>
  <si>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</si>
  <si>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</si>
  <si>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</si>
  <si>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</si>
  <si>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</si>
  <si>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</si>
  <si>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</si>
  <si>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</si>
  <si>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</si>
  <si>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</si>
  <si>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</si>
  <si>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</si>
  <si>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</si>
  <si>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</si>
  <si>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</si>
  <si>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</si>
  <si>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</si>
  <si>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</si>
  <si>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</si>
  <si>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</si>
  <si>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</si>
  <si>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</si>
  <si>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</si>
  <si>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</si>
  <si>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</si>
  <si>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</si>
  <si>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</si>
  <si>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</si>
  <si>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</si>
  <si>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</si>
  <si>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</si>
  <si>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</si>
  <si>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</si>
  <si>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</si>
  <si>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</si>
  <si>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</si>
  <si>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</si>
  <si>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</si>
  <si>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</si>
  <si>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</si>
  <si>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</si>
  <si>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</si>
  <si>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</si>
  <si>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</si>
  <si>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</si>
  <si>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</si>
  <si>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</si>
  <si>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</si>
  <si>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</si>
  <si>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</si>
  <si>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</si>
  <si>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</si>
  <si>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</si>
  <si>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</si>
  <si>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</si>
  <si>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</si>
  <si>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</si>
  <si>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</si>
  <si>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</si>
  <si>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</si>
  <si>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</si>
  <si>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</si>
  <si>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</si>
  <si>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</si>
  <si>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</si>
  <si>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</si>
  <si>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</si>
  <si>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</si>
  <si>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</si>
  <si>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</si>
  <si>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</si>
  <si>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</si>
  <si>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</si>
  <si>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</si>
  <si>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</si>
  <si>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</si>
  <si>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</si>
  <si>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</si>
  <si>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</si>
  <si>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</si>
  <si>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</si>
  <si>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</si>
  <si>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Degumnieku tautas nama pagrabstāva izbūve, projekta aktualizācija un izbūve</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</si>
  <si>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</si>
  <si>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</si>
  <si>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</si>
  <si>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</si>
  <si>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</si>
  <si>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</si>
  <si>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</si>
  <si>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</si>
  <si>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</si>
  <si>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</si>
  <si>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</si>
  <si>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</si>
  <si>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</si>
  <si>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</si>
  <si>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</si>
  <si>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</si>
  <si>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</si>
  <si>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</si>
  <si>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</si>
  <si>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</si>
  <si>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</si>
  <si>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</si>
  <si>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</si>
  <si>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</si>
  <si>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</si>
  <si>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</si>
  <si>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</si>
  <si>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</si>
  <si>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</si>
  <si>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</si>
  <si>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</si>
  <si>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</si>
  <si>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</si>
  <si>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</si>
  <si>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</si>
  <si>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</si>
  <si>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</si>
  <si>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</si>
  <si>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</si>
  <si>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</si>
  <si>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</si>
  <si>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</si>
  <si>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</si>
  <si>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</si>
  <si>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</si>
  <si>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</si>
  <si>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</si>
  <si>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</si>
  <si>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</si>
  <si>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</si>
  <si>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</si>
  <si>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</si>
  <si>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</si>
  <si>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</si>
  <si>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</si>
  <si>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</si>
  <si>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</si>
  <si>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</si>
  <si>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</si>
  <si>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</si>
  <si>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</si>
  <si>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</si>
  <si>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</si>
  <si>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</si>
  <si>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</si>
  <si>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</si>
  <si>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</si>
  <si>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</si>
  <si>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</si>
  <si>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</si>
  <si>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</si>
  <si>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</si>
  <si>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</si>
  <si>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</si>
  <si>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</si>
  <si>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</si>
  <si>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</si>
  <si>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</si>
  <si>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</si>
  <si>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</si>
  <si>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</si>
  <si>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</si>
  <si>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</si>
  <si>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</si>
  <si>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</si>
  <si>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</si>
  <si>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</si>
  <si>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</si>
  <si>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</si>
  <si>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</si>
  <si>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</si>
  <si>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</si>
  <si>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</si>
  <si>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</si>
  <si>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</si>
  <si>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</si>
  <si>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</si>
  <si>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</si>
  <si>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</si>
  <si>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</si>
  <si>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</si>
  <si>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</si>
  <si>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</si>
  <si>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</si>
  <si>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</si>
  <si>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</si>
  <si>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</si>
  <si>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</si>
  <si>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</si>
  <si>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</si>
  <si>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</si>
  <si>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</si>
  <si>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</si>
  <si>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</si>
  <si>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</si>
  <si>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</si>
  <si>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</si>
  <si>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</si>
  <si>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</si>
  <si>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</si>
  <si>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</si>
  <si>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</si>
  <si>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</si>
  <si>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</si>
  <si>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</si>
  <si>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</si>
  <si>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</si>
  <si>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</si>
  <si>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</si>
  <si>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</si>
  <si>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</si>
  <si>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</si>
  <si>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</si>
  <si>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</si>
  <si>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</si>
  <si>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</si>
  <si>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</si>
  <si>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</si>
  <si>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</si>
  <si>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</si>
  <si>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</si>
  <si>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</si>
  <si>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</si>
  <si>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</si>
  <si>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</si>
  <si>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</si>
  <si>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</si>
  <si>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</si>
  <si>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</si>
  <si>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</si>
  <si>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</si>
  <si>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</si>
  <si>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</si>
  <si>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</si>
  <si>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</si>
  <si>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</si>
  <si>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</si>
  <si>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</si>
  <si>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</si>
  <si>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</si>
  <si>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</si>
  <si>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</si>
  <si>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</si>
  <si>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</si>
  <si>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</si>
  <si>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</si>
  <si>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</si>
  <si>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</si>
  <si>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</si>
  <si>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</si>
  <si>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</si>
  <si>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</si>
  <si>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</si>
  <si>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</si>
  <si>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</si>
  <si>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</si>
  <si>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</si>
  <si>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</si>
  <si>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</si>
  <si>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</si>
  <si>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</si>
  <si>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</si>
  <si>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</si>
  <si>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</si>
  <si>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</si>
  <si>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</si>
  <si>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</si>
  <si>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</si>
  <si>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</si>
  <si>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</si>
  <si>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</si>
  <si>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</si>
  <si>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</si>
  <si>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</si>
  <si>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</si>
  <si>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</si>
  <si>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</si>
  <si>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</si>
  <si>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</si>
  <si>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</si>
  <si>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</si>
  <si>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</si>
  <si>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</si>
  <si>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</si>
  <si>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</si>
  <si>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</si>
  <si>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</si>
  <si>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</si>
  <si>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</si>
  <si>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</si>
  <si>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</si>
  <si>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</si>
  <si>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</si>
  <si>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</si>
  <si>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</si>
  <si>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</si>
  <si>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</si>
  <si>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</si>
  <si>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</si>
  <si>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</si>
  <si>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</si>
  <si>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</si>
  <si>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</si>
  <si>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</si>
  <si>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</si>
  <si>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</si>
  <si>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</si>
  <si>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</si>
  <si>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</si>
  <si>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</si>
  <si>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</si>
  <si>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</si>
  <si>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</si>
  <si>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</si>
  <si>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</si>
  <si>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</si>
  <si>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</si>
  <si>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</si>
  <si>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</si>
  <si>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</si>
  <si>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</si>
  <si>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</si>
  <si>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</si>
  <si>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</si>
  <si>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</si>
  <si>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</si>
  <si>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</si>
  <si>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</si>
  <si>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</si>
  <si>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</si>
  <si>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</si>
  <si>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</si>
  <si>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</si>
  <si>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</si>
  <si>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</si>
  <si>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</si>
  <si>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</si>
  <si>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</si>
  <si>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</si>
  <si>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</si>
  <si>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</si>
  <si>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</si>
  <si>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</si>
  <si>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</si>
  <si>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</si>
  <si>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</si>
  <si>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</si>
  <si>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</si>
  <si>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</si>
  <si>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</si>
  <si>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</si>
  <si>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</si>
  <si>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</si>
  <si>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</si>
  <si>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</si>
  <si>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</si>
  <si>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</si>
  <si>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</si>
  <si>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</si>
  <si>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</si>
  <si>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</si>
  <si>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</si>
  <si>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</si>
  <si>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</si>
  <si>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</si>
  <si>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</si>
  <si>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</si>
  <si>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</si>
  <si>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</si>
  <si>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</si>
  <si>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</si>
  <si>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</si>
  <si>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</si>
  <si>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</si>
  <si>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</si>
  <si>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</si>
  <si>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</si>
  <si>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</si>
  <si>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</si>
  <si>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</si>
  <si>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</si>
  <si>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</si>
  <si>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</si>
  <si>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</si>
  <si>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</si>
  <si>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</si>
  <si>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</si>
  <si>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</si>
  <si>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</si>
  <si>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</si>
  <si>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</si>
  <si>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</si>
  <si>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</si>
  <si>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</si>
  <si>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</si>
  <si>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</si>
  <si>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</si>
  <si>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</si>
  <si>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</si>
  <si>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</si>
  <si>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</si>
  <si>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</si>
  <si>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</si>
  <si>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</si>
  <si>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</si>
  <si>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</si>
  <si>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</si>
  <si>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</si>
  <si>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</si>
  <si>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</si>
  <si>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</si>
  <si>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</si>
  <si>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</si>
  <si>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</si>
  <si>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</si>
  <si>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</si>
  <si>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</si>
  <si>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</si>
  <si>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</si>
  <si>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</si>
  <si>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</si>
  <si>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</si>
  <si>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</si>
  <si>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</si>
  <si>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</si>
  <si>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</si>
  <si>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</si>
  <si>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</si>
  <si>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</si>
  <si>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</si>
  <si>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</si>
  <si>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</si>
  <si>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</si>
  <si>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</si>
  <si>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</si>
  <si>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</si>
  <si>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</si>
  <si>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</si>
  <si>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</si>
  <si>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</si>
  <si>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</si>
  <si>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</si>
  <si>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</si>
  <si>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</si>
  <si>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</si>
  <si>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</si>
  <si>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</si>
  <si>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</si>
  <si>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</si>
  <si>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</si>
  <si>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</si>
  <si>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</si>
  <si>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</si>
  <si>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</si>
  <si>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</si>
  <si>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</si>
  <si>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</si>
  <si>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</si>
  <si>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</si>
  <si>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</si>
  <si>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</si>
  <si>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</si>
  <si>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</si>
  <si>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</si>
  <si>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</si>
  <si>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</si>
  <si>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</si>
  <si>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</si>
  <si>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</si>
  <si>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</si>
  <si>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</si>
  <si>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</si>
  <si>
    <t>Būvprojektu izstrāde infrastruktūras objektu attīstībai Madonas novadā</t>
  </si>
  <si>
    <t>Finansējums 2026</t>
  </si>
  <si>
    <t>Finansējums 2027</t>
  </si>
  <si>
    <t>Centrālās administrācijas ēkas Saieta laukumā 1, Madonā pārbūve</t>
  </si>
  <si>
    <t>Barkavas kultūras nama pārbūve</t>
  </si>
  <si>
    <t>īstenots,            2025. gadā</t>
  </si>
  <si>
    <t>Lazdonas un Kalpaka ielas no Rīgas ielas līdz rotācijas aplim pārbūve</t>
  </si>
  <si>
    <t>Multimodāla sabiedriskā transporta tīkla attīstība Madonas pilsētā, Madonas novadā</t>
  </si>
  <si>
    <t>Projektā plānots izbūvēt sabiedriskā transporta savienojuma punktu – stāvlaukumu ar nepieciešamo infrastruktūru (stāvlaukums, velo novietne, vides pieejama WC, bezemisiju transportlīdzekļu koplietošanas vietas) un pārbūvēt publiskās lietošanas un sabiedriskā transporta infrastruktūru – Lazdonas un Kalpaka ielas Madonas pilsētā, aptuveni 1,8 km garumā.</t>
  </si>
  <si>
    <t>152.</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</si>
  <si>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</si>
  <si>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Pirmsskolas izglītības iestādes “Vārpiņa” daļēja pārbūve, Aronas ielā 6, Sauleskalnā, Bērzaunes pagastā, Madonas novadā</t>
  </si>
  <si>
    <t xml:space="preserve">Bērzaunes pagasta pirmsskolas izglītības iestādes "Vārpiņa" pārbūve </t>
  </si>
  <si>
    <t>153.</t>
  </si>
  <si>
    <t>Telpu vienkāršota pārbūve Lubānas pirmsskolas izglītības iestādes ēkā Brīvības ielā 17, Lubānā, Madonas novadā</t>
  </si>
  <si>
    <t>Paredzēta Lubānas pirmsskolas izglītības iestādes "Rūķīši" infrastruktūras uzlabošana, veicot ēkas vienkāršotu pārbūvi un pārplānojot telpas.</t>
  </si>
  <si>
    <t>154.</t>
  </si>
  <si>
    <t>Energoefektivitātes paaugstināšanas pasākumi Lauteres kultūras nama ēkai, Lautere, Aronas pagastā, t.sk. būvprojekta visu daļu ekspertīze; 
Centrālās administrācijas ēkas Saieta laukumā 1, Madonā pārbūve; 
Kluba ēkas atjaunošana Brīvības ielas 7, Barkava, Barkavas pagasts; 
Praulienas pirmskolas izglītības iestādes vienkāršota pārbūve; 
Energoefektivitātes paaugstināšanas pasākumi Lubānas SAC ēkai, Oskara Kalpaka iela 12, Lubāna; 
Energoefektivitātes paaugstināšanas pasākumi Lubānas pirmsskolas izglītības iestādes ēkai, Brīvības ielā 17, Lubāna;  
Ēkas vienkāršota atjaunošana Augu ielā 27, Madonā; 
Lazdonas un Kalpaka ielas no Rīgas ielas līdz rotācijas aplim, Madonā pārbūve; Zābera ielas atjaunošana; 
Līkās ielas pārbūve Ērgļos; 
Valmieras ielas pārbūve Madonā; 
A. Saulieša ielas un Rīgas ielas (posmā no A. Saulieša ielas līdz Sulas tiltam ) pārbūve Cesvainē, Madonas novadā; 
Sarkaņu kapu paplašināšanas būvprojekta izstrāde;
Liedes tilta pārbūve; 
Vaibiņas tilta, Barkavas pagastā, Madonas novadā pārbūve par lielizmēra caurteku; 
A22 Dzelzava -Līgo, 1.23km; Lisiņas tilta pārbūve.</t>
  </si>
  <si>
    <t>Publiskās infrastruktūras izbūve uzņēmējdarbības attīstībai Madonas novadā</t>
  </si>
  <si>
    <t>155.</t>
  </si>
  <si>
    <t>Projekta ietvaros plānots pārbūvēt publisko infrastruktūru uzņēmējdarbības attīstībai - veikt Ozolu ielas pārbūvi Barkavā, paredzot ielas pārbūvi aptuveni 1,1 km garumā, jauna apgaismojuma izbūvi un atrisināt lietus ūdens noteci, un Līkās ielas pārbūvi Ērgļos, paredzot ielai izbūvēt asfaltbetona segumu un ietvi aptuveni 0,5 km garumā, jaunu apgaismojumu un atrisināt lietus ūdens noteci.</t>
  </si>
  <si>
    <t>Sabiedrībā balstītu sociālo pakalpojumu
pieejamības palielināšana Varakļānu novadā</t>
  </si>
  <si>
    <t>Projekta mērķis ir sabiedrībā balstītu sociālo pakalpojumu pieejamības palielināšana, tai skaitā infrastruktūras izveide un sabiedrībā balstītu sociālo pakalpojumu sniegšana mērķa grupas personām Madonas novadā.
Projekta ietvaros plānots pārbūvēt ēku Rīgas ielā 61, Varakļānos, Madonas novadā, paredzot izbūvēt 9 grupu dzīvokļus pilngadīgām personām ar garīga rakstura traucējumiem, izveidot dienas aprūpes centru un divas specializētās darbnīcas – rokdarbu darbnīcu un aktivitāšu darbnīcu, iegādāties iekārtas un aprīkojumu pakalpojumu nodrošināšanai, kā arī iegādāties aprūpes mājās pakalpojuma sniegšanai pielāgotu specializēto transportlīdzekli</t>
  </si>
  <si>
    <t>Kultūras mantojuma saglabāšana un jaunu pakalpojumu attīstība Varakļānu muižas pilī</t>
  </si>
  <si>
    <t>Projekta mērķis ir saglabāt, atjaunot un attīstīt Varakļānu muižas pili, veicinot tās pieejamību un paplašinot objekta kā ilgtspējīga resursa inovatīvu izmantošanu uzlabojot sabiedrības līdzdalību kultūras procesos un radot jaunu sociālo dinamiku vairāku pašvaldību teritorijas iedzīvotājiem dzīves kvalitātes uzlabošanā un vietējās kopienas stiprināšanā.
Projekta ietvaros paredzēta jauna pakalpojumu izveide, paplašinot kultūras mantojuma saturisko piedāvājumu. Ēkā ierīkot centrālās siltumapgādes, ūdensvada, kanalizācijas sistēmu un veikt grīdas segumu nomaiņu pilī.</t>
  </si>
  <si>
    <t>156.</t>
  </si>
  <si>
    <t>Pašvaldības ēku atjaunošana Madonas novadā</t>
  </si>
  <si>
    <t>Paredzēts veikt fasādes atjaunošanu un jumta seguma nomaiņu Mārcienas pagasta pārvaldes ēkai, Jaunā ielā 1, Mārcienā, Mārcienas pagastā, remontdarbus Kalsnavas pamatskolas ēkā Vesetas ielā 6, Jaunkalsnavā, Kalsnavas pagastā, un Madonas mūzikas skolas ēkā, Blaumaņa ielā 16, Madonā, un telpu vienkāršotu pārbūvi ēkā Brīvības ielā 17, Lubānā</t>
  </si>
  <si>
    <t>Asfaltēta laukuma izbūve uzņēmējdarbības attīstībai Saules ielā 71, Madonā, Madonas novadā</t>
  </si>
  <si>
    <t>Pasta ēkas pārbūve par KAC un bibliotēku, adresē "Piesaules", Dzelzavas pagastā, Madonas novadā</t>
  </si>
  <si>
    <t>157.</t>
  </si>
  <si>
    <t>158.</t>
  </si>
  <si>
    <t>Pasta ēkas pārbūve adresē "Piesaules", Dzelzavas pagastā, Madonas novadā</t>
  </si>
  <si>
    <t>Esošajā uzņēmējdarbības teritorijā Saules ielā 71, Madonā  izbūvēt apgaismotu, asfaltbetona seguma laukumu 9831 m2 platībā.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</si>
</sst>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6">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4" xfId="0" applyNumberFormat="1" applyFont="1" applyFill="1" applyBorder="1" applyAlignment="1">
      <alignmen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10" fillId="0" borderId="0" xfId="0" applyFont="1"/>
    <xf numFmtId="4" fontId="8" fillId="6" borderId="5" xfId="0" applyNumberFormat="1" applyFont="1" applyFill="1" applyBorder="1" applyAlignment="1">
      <alignment horizontal="left" vertical="center" wrapText="1"/>
    </xf>
    <xf numFmtId="2" fontId="8" fillId="5" borderId="2" xfId="0" applyNumberFormat="1" applyFont="1" applyFill="1" applyBorder="1" applyAlignment="1">
      <alignment horizontal="left" vertical="center" wrapText="1"/>
    </xf>
    <xf numFmtId="0" fontId="4" fillId="5" borderId="0" xfId="0" applyFont="1" applyFill="1" applyAlignment="1">
      <alignment horizontal="center" vertical="center" wrapText="1"/>
    </xf>
    <xf numFmtId="0" fontId="4" fillId="5" borderId="0" xfId="0" applyFont="1" applyFill="1" applyAlignment="1">
      <alignment vertical="center" wrapText="1"/>
    </xf>
    <xf numFmtId="0" fontId="4" fillId="5"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vertical="center" wrapText="1"/>
    </xf>
    <xf numFmtId="0" fontId="8" fillId="5" borderId="4" xfId="0" applyFont="1" applyFill="1" applyBorder="1" applyAlignment="1">
      <alignment horizontal="center" vertical="center" wrapText="1"/>
    </xf>
    <xf numFmtId="0" fontId="8" fillId="5" borderId="0" xfId="0" applyFont="1" applyFill="1" applyAlignment="1">
      <alignment vertical="center" wrapText="1"/>
    </xf>
    <xf numFmtId="0" fontId="8" fillId="5" borderId="5"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47624</xdr:colOff>
      <xdr:row>0</xdr:row>
      <xdr:rowOff>59532</xdr:rowOff>
    </xdr:from>
    <xdr:to>
      <xdr:col>20</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2026. gada</a:t>
          </a:r>
          <a:r>
            <a:rPr lang="lv-LV" sz="1100" baseline="0">
              <a:solidFill>
                <a:sysClr val="windowText" lastClr="000000"/>
              </a:solidFill>
              <a:effectLst/>
              <a:latin typeface="Tahoma" panose="020B0604030504040204" pitchFamily="34" charset="0"/>
              <a:ea typeface="Tahoma" panose="020B0604030504040204" pitchFamily="34" charset="0"/>
            </a:rPr>
            <a:t> 30. aprīļa </a:t>
          </a:r>
          <a:r>
            <a:rPr lang="lv-LV" sz="1100">
              <a:solidFill>
                <a:sysClr val="windowText" lastClr="000000"/>
              </a:solidFill>
              <a:effectLst/>
              <a:latin typeface="Tahoma" panose="020B0604030504040204" pitchFamily="34" charset="0"/>
              <a:ea typeface="Tahoma" panose="020B0604030504040204" pitchFamily="34" charset="0"/>
            </a:rPr>
            <a:t>lēmumam Nr. 289</a:t>
          </a:r>
          <a:r>
            <a:rPr lang="lv-LV" sz="1100" baseline="0">
              <a:solidFill>
                <a:sysClr val="windowText" lastClr="000000"/>
              </a:solidFill>
              <a:effectLst/>
              <a:latin typeface="Tahoma" panose="020B0604030504040204" pitchFamily="34" charset="0"/>
              <a:ea typeface="Tahoma" panose="020B0604030504040204" pitchFamily="34" charset="0"/>
            </a:rPr>
            <a:t> </a:t>
          </a:r>
        </a:p>
        <a:p>
          <a:r>
            <a:rPr lang="lv-LV" sz="1100" baseline="0">
              <a:solidFill>
                <a:sysClr val="windowText" lastClr="000000"/>
              </a:solidFill>
              <a:effectLst/>
              <a:latin typeface="Tahoma" panose="020B0604030504040204" pitchFamily="34" charset="0"/>
              <a:ea typeface="Tahoma" panose="020B0604030504040204" pitchFamily="34" charset="0"/>
            </a:rPr>
            <a:t>(protokols Nr. 6, 51.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2"/>
  <sheetViews>
    <sheetView tabSelected="1" topLeftCell="F1" zoomScale="85" zoomScaleNormal="85" workbookViewId="0">
      <pane ySplit="2" topLeftCell="A3" activePane="bottomLeft" state="frozen"/>
      <selection pane="bottomLeft" activeCell="R113" sqref="R113"/>
    </sheetView>
  </sheetViews>
  <sheetFormatPr defaultRowHeight="14.4" x14ac:dyDescent="0.3"/>
  <cols>
    <col min="1" max="1" width="9.88671875" style="3" customWidth="1"/>
    <col min="2" max="2" width="34.44140625" customWidth="1"/>
    <col min="3" max="3" width="18.88671875" style="3" customWidth="1"/>
    <col min="4" max="4" width="15.109375" style="3" customWidth="1"/>
    <col min="5" max="5" width="16.33203125" style="3" customWidth="1"/>
    <col min="6" max="6" width="14.6640625" style="3" customWidth="1"/>
    <col min="7" max="7" width="13.6640625" style="3" customWidth="1"/>
    <col min="8" max="10" width="13.5546875" style="3" customWidth="1"/>
    <col min="11" max="11" width="9.5546875" style="3" customWidth="1"/>
    <col min="12" max="12" width="46.33203125" style="3" customWidth="1"/>
    <col min="13" max="13" width="20.33203125" style="3" customWidth="1"/>
    <col min="14" max="15" width="11.44140625" style="3" customWidth="1"/>
  </cols>
  <sheetData>
    <row r="1" spans="1:16" ht="26.4" x14ac:dyDescent="0.3">
      <c r="A1" s="1" t="s">
        <v>16</v>
      </c>
      <c r="B1" s="1" t="s">
        <v>0</v>
      </c>
      <c r="C1" s="1" t="s">
        <v>1</v>
      </c>
      <c r="D1" s="1"/>
      <c r="E1" s="1"/>
      <c r="F1" s="1"/>
      <c r="G1" s="1" t="s">
        <v>284</v>
      </c>
      <c r="H1" s="1" t="s">
        <v>285</v>
      </c>
      <c r="I1" s="1" t="s">
        <v>548</v>
      </c>
      <c r="J1" s="1" t="s">
        <v>549</v>
      </c>
      <c r="K1" s="1" t="s">
        <v>2</v>
      </c>
      <c r="L1" s="1" t="s">
        <v>3</v>
      </c>
      <c r="M1" s="1" t="s">
        <v>4</v>
      </c>
      <c r="N1" s="1" t="s">
        <v>5</v>
      </c>
      <c r="O1" s="1" t="s">
        <v>300</v>
      </c>
    </row>
    <row r="2" spans="1:16" ht="39.6" x14ac:dyDescent="0.3">
      <c r="A2" s="1"/>
      <c r="B2" s="15"/>
      <c r="C2" s="1"/>
      <c r="D2" s="1" t="s">
        <v>6</v>
      </c>
      <c r="E2" s="1" t="s">
        <v>7</v>
      </c>
      <c r="F2" s="1" t="s">
        <v>8</v>
      </c>
      <c r="G2" s="1"/>
      <c r="H2" s="1"/>
      <c r="I2" s="1"/>
      <c r="J2" s="1"/>
      <c r="K2" s="1"/>
      <c r="L2" s="1"/>
      <c r="M2" s="1"/>
      <c r="N2" s="1"/>
      <c r="O2" s="1"/>
    </row>
    <row r="3" spans="1:16" ht="42" customHeight="1" thickBot="1" x14ac:dyDescent="0.35">
      <c r="A3" s="47" t="s">
        <v>9</v>
      </c>
      <c r="B3" s="48"/>
      <c r="C3" s="10">
        <f>C4+C26+C48</f>
        <v>56374058.548400007</v>
      </c>
      <c r="D3" s="10">
        <f t="shared" ref="D3:J3" si="0">D4+D26+D48</f>
        <v>11917005.171399999</v>
      </c>
      <c r="E3" s="10">
        <f t="shared" si="0"/>
        <v>14967861.505000001</v>
      </c>
      <c r="F3" s="10">
        <f t="shared" si="0"/>
        <v>20685710.891999997</v>
      </c>
      <c r="G3" s="10">
        <f t="shared" si="0"/>
        <v>1672095.9700000002</v>
      </c>
      <c r="H3" s="10">
        <f t="shared" si="0"/>
        <v>8469448.0899999999</v>
      </c>
      <c r="I3" s="10">
        <f t="shared" si="0"/>
        <v>578926.98651999992</v>
      </c>
      <c r="J3" s="10">
        <f t="shared" si="0"/>
        <v>1215143.5018799999</v>
      </c>
      <c r="K3" s="4"/>
      <c r="L3" s="4"/>
      <c r="M3" s="4"/>
      <c r="N3" s="4"/>
      <c r="O3" s="4"/>
    </row>
    <row r="4" spans="1:16" ht="42.75" customHeight="1" thickBot="1" x14ac:dyDescent="0.35">
      <c r="A4" s="46" t="s">
        <v>10</v>
      </c>
      <c r="B4" s="46"/>
      <c r="C4" s="11">
        <f>SUM(C5:C25)</f>
        <v>30365199.938400004</v>
      </c>
      <c r="D4" s="11">
        <f>SUM(D5:D25)</f>
        <v>8448723.5683999993</v>
      </c>
      <c r="E4" s="11">
        <f>SUM(E5:E25)</f>
        <v>7241830.5600000005</v>
      </c>
      <c r="F4" s="11">
        <f>SUM(F5:F25)</f>
        <v>10674645.809999999</v>
      </c>
      <c r="G4" s="11">
        <f t="shared" ref="G4:J4" si="1">SUM(G5:G25)</f>
        <v>708232.93</v>
      </c>
      <c r="H4" s="11">
        <f t="shared" si="1"/>
        <v>3309676.1899999995</v>
      </c>
      <c r="I4" s="11">
        <f t="shared" si="1"/>
        <v>578926.98651999992</v>
      </c>
      <c r="J4" s="11">
        <f t="shared" si="1"/>
        <v>1215143.5018799999</v>
      </c>
      <c r="K4" s="7"/>
      <c r="L4" s="7"/>
      <c r="M4" s="7"/>
      <c r="N4" s="7"/>
      <c r="O4" s="7"/>
    </row>
    <row r="5" spans="1:16" ht="46.2" thickBot="1" x14ac:dyDescent="0.35">
      <c r="A5" s="20" t="s">
        <v>367</v>
      </c>
      <c r="B5" s="19" t="s">
        <v>226</v>
      </c>
      <c r="C5" s="20">
        <f>SUM(D5:F5)</f>
        <v>1176522.44</v>
      </c>
      <c r="D5" s="20">
        <v>654463.62</v>
      </c>
      <c r="E5" s="20">
        <v>522058.82</v>
      </c>
      <c r="F5" s="20"/>
      <c r="G5" s="20">
        <v>541422.93000000005</v>
      </c>
      <c r="H5" s="20">
        <v>581740</v>
      </c>
      <c r="I5" s="20"/>
      <c r="J5" s="20"/>
      <c r="K5" s="26">
        <v>2022</v>
      </c>
      <c r="L5" s="33" t="s">
        <v>13</v>
      </c>
      <c r="M5" s="20" t="s">
        <v>11</v>
      </c>
      <c r="N5" s="20" t="s">
        <v>12</v>
      </c>
      <c r="O5" s="20" t="s">
        <v>302</v>
      </c>
      <c r="P5" s="24"/>
    </row>
    <row r="6" spans="1:16" ht="35.4" thickTop="1" thickBot="1" x14ac:dyDescent="0.35">
      <c r="A6" s="23" t="s">
        <v>368</v>
      </c>
      <c r="B6" s="21" t="s">
        <v>152</v>
      </c>
      <c r="C6" s="17">
        <v>19373</v>
      </c>
      <c r="D6" s="17">
        <v>19373</v>
      </c>
      <c r="E6" s="17"/>
      <c r="F6" s="17"/>
      <c r="G6" s="22"/>
      <c r="H6" s="17"/>
      <c r="I6" s="17"/>
      <c r="J6" s="17"/>
      <c r="K6" s="18">
        <v>2022</v>
      </c>
      <c r="L6" s="34" t="s">
        <v>15</v>
      </c>
      <c r="M6" s="22" t="s">
        <v>11</v>
      </c>
      <c r="N6" s="22" t="s">
        <v>12</v>
      </c>
      <c r="O6" s="22" t="s">
        <v>301</v>
      </c>
    </row>
    <row r="7" spans="1:16" ht="34.799999999999997" thickBot="1" x14ac:dyDescent="0.35">
      <c r="A7" s="20" t="s">
        <v>369</v>
      </c>
      <c r="B7" s="19" t="s">
        <v>26</v>
      </c>
      <c r="C7" s="20">
        <v>21419.74</v>
      </c>
      <c r="D7" s="20"/>
      <c r="E7" s="20">
        <v>21419.74</v>
      </c>
      <c r="F7" s="20"/>
      <c r="G7" s="20"/>
      <c r="H7" s="20">
        <v>21419.74</v>
      </c>
      <c r="I7" s="20"/>
      <c r="J7" s="20"/>
      <c r="K7" s="26">
        <v>2022</v>
      </c>
      <c r="L7" s="33" t="s">
        <v>27</v>
      </c>
      <c r="M7" s="20" t="s">
        <v>158</v>
      </c>
      <c r="N7" s="20" t="s">
        <v>28</v>
      </c>
      <c r="O7" s="20" t="s">
        <v>301</v>
      </c>
      <c r="P7" s="24"/>
    </row>
    <row r="8" spans="1:16" ht="46.8" thickTop="1" thickBot="1" x14ac:dyDescent="0.35">
      <c r="A8" s="23" t="s">
        <v>370</v>
      </c>
      <c r="B8" s="21" t="s">
        <v>213</v>
      </c>
      <c r="C8" s="17">
        <v>869615.58</v>
      </c>
      <c r="D8" s="17"/>
      <c r="E8" s="17">
        <v>300000</v>
      </c>
      <c r="F8" s="17">
        <f>C8-E8</f>
        <v>569615.57999999996</v>
      </c>
      <c r="G8" s="22"/>
      <c r="H8" s="17">
        <v>869615.58</v>
      </c>
      <c r="I8" s="17"/>
      <c r="J8" s="17"/>
      <c r="K8" s="18">
        <v>2023</v>
      </c>
      <c r="L8" s="34" t="s">
        <v>224</v>
      </c>
      <c r="M8" s="22" t="s">
        <v>11</v>
      </c>
      <c r="N8" s="22" t="s">
        <v>12</v>
      </c>
      <c r="O8" s="22" t="s">
        <v>302</v>
      </c>
    </row>
    <row r="9" spans="1:16" ht="23.4" thickBot="1" x14ac:dyDescent="0.35">
      <c r="A9" s="20" t="s">
        <v>371</v>
      </c>
      <c r="B9" s="19" t="s">
        <v>24</v>
      </c>
      <c r="C9" s="20">
        <v>106810</v>
      </c>
      <c r="D9" s="20">
        <v>48666</v>
      </c>
      <c r="E9" s="20"/>
      <c r="F9" s="20">
        <v>58144</v>
      </c>
      <c r="G9" s="20">
        <v>106810</v>
      </c>
      <c r="H9" s="20"/>
      <c r="I9" s="20"/>
      <c r="J9" s="20"/>
      <c r="K9" s="26">
        <v>2024</v>
      </c>
      <c r="L9" s="33" t="s">
        <v>25</v>
      </c>
      <c r="M9" s="20" t="s">
        <v>22</v>
      </c>
      <c r="N9" s="20" t="s">
        <v>12</v>
      </c>
      <c r="O9" s="20" t="s">
        <v>302</v>
      </c>
      <c r="P9" s="24"/>
    </row>
    <row r="10" spans="1:16" ht="183.6" thickTop="1" thickBot="1" x14ac:dyDescent="0.35">
      <c r="A10" s="23" t="s">
        <v>372</v>
      </c>
      <c r="B10" s="21" t="s">
        <v>225</v>
      </c>
      <c r="C10" s="17">
        <v>12960156.359999999</v>
      </c>
      <c r="D10" s="17"/>
      <c r="E10" s="17">
        <v>3629094</v>
      </c>
      <c r="F10" s="17">
        <f>C10-E10</f>
        <v>9331062.3599999994</v>
      </c>
      <c r="G10" s="22"/>
      <c r="H10" s="17">
        <v>1050531.78</v>
      </c>
      <c r="I10" s="17"/>
      <c r="J10" s="17"/>
      <c r="K10" s="18">
        <v>2017</v>
      </c>
      <c r="L10" s="34" t="s">
        <v>217</v>
      </c>
      <c r="M10" s="22" t="s">
        <v>11</v>
      </c>
      <c r="N10" s="22" t="s">
        <v>12</v>
      </c>
      <c r="O10" s="22" t="s">
        <v>302</v>
      </c>
    </row>
    <row r="11" spans="1:16" ht="23.4" thickBot="1" x14ac:dyDescent="0.35">
      <c r="A11" s="20" t="s">
        <v>373</v>
      </c>
      <c r="B11" s="19" t="s">
        <v>19</v>
      </c>
      <c r="C11" s="20">
        <v>68000</v>
      </c>
      <c r="D11" s="20">
        <v>68000</v>
      </c>
      <c r="E11" s="20"/>
      <c r="F11" s="20"/>
      <c r="G11" s="20">
        <v>30000</v>
      </c>
      <c r="H11" s="20">
        <v>38000</v>
      </c>
      <c r="I11" s="20"/>
      <c r="J11" s="20"/>
      <c r="K11" s="26">
        <v>2024</v>
      </c>
      <c r="L11" s="33" t="s">
        <v>20</v>
      </c>
      <c r="M11" s="20" t="s">
        <v>11</v>
      </c>
      <c r="N11" s="20" t="s">
        <v>12</v>
      </c>
      <c r="O11" s="20" t="s">
        <v>302</v>
      </c>
      <c r="P11" s="24"/>
    </row>
    <row r="12" spans="1:16" ht="69.599999999999994" thickTop="1" thickBot="1" x14ac:dyDescent="0.35">
      <c r="A12" s="23" t="s">
        <v>374</v>
      </c>
      <c r="B12" s="21" t="s">
        <v>258</v>
      </c>
      <c r="C12" s="17">
        <v>5135974.79</v>
      </c>
      <c r="D12" s="17">
        <v>2601774.79</v>
      </c>
      <c r="E12" s="17">
        <v>2534200</v>
      </c>
      <c r="F12" s="17"/>
      <c r="G12" s="22"/>
      <c r="H12" s="17"/>
      <c r="I12" s="17"/>
      <c r="J12" s="17"/>
      <c r="K12" s="18">
        <v>2024</v>
      </c>
      <c r="L12" s="34" t="s">
        <v>259</v>
      </c>
      <c r="M12" s="22" t="s">
        <v>11</v>
      </c>
      <c r="N12" s="22" t="s">
        <v>12</v>
      </c>
      <c r="O12" s="22"/>
    </row>
    <row r="13" spans="1:16" ht="34.799999999999997" thickBot="1" x14ac:dyDescent="0.35">
      <c r="A13" s="20" t="s">
        <v>375</v>
      </c>
      <c r="B13" s="19" t="s">
        <v>263</v>
      </c>
      <c r="C13" s="20">
        <v>456050.06</v>
      </c>
      <c r="D13" s="20">
        <f>C13-E13</f>
        <v>220992.06</v>
      </c>
      <c r="E13" s="20">
        <v>235058</v>
      </c>
      <c r="F13" s="20"/>
      <c r="G13" s="20"/>
      <c r="H13" s="20"/>
      <c r="I13" s="20"/>
      <c r="J13" s="20"/>
      <c r="K13" s="26">
        <v>2024</v>
      </c>
      <c r="L13" s="33" t="s">
        <v>264</v>
      </c>
      <c r="M13" s="20" t="s">
        <v>11</v>
      </c>
      <c r="N13" s="20" t="s">
        <v>12</v>
      </c>
      <c r="O13" s="20"/>
      <c r="P13" s="24"/>
    </row>
    <row r="14" spans="1:16" ht="81" thickTop="1" thickBot="1" x14ac:dyDescent="0.35">
      <c r="A14" s="23" t="s">
        <v>376</v>
      </c>
      <c r="B14" s="21" t="s">
        <v>303</v>
      </c>
      <c r="C14" s="17">
        <v>350145.73</v>
      </c>
      <c r="D14" s="17">
        <v>59321.86</v>
      </c>
      <c r="E14" s="17"/>
      <c r="F14" s="17">
        <v>290823.87</v>
      </c>
      <c r="G14" s="22"/>
      <c r="H14" s="17"/>
      <c r="I14" s="17"/>
      <c r="J14" s="17"/>
      <c r="K14" s="18">
        <v>2024</v>
      </c>
      <c r="L14" s="34" t="s">
        <v>269</v>
      </c>
      <c r="M14" s="22" t="s">
        <v>11</v>
      </c>
      <c r="N14" s="22" t="s">
        <v>12</v>
      </c>
      <c r="O14" s="2" t="s">
        <v>552</v>
      </c>
    </row>
    <row r="15" spans="1:16" ht="23.4" thickBot="1" x14ac:dyDescent="0.35">
      <c r="A15" s="20" t="s">
        <v>377</v>
      </c>
      <c r="B15" s="19" t="s">
        <v>153</v>
      </c>
      <c r="C15" s="20">
        <v>1500000</v>
      </c>
      <c r="D15" s="20">
        <v>1500000</v>
      </c>
      <c r="E15" s="20"/>
      <c r="F15" s="20"/>
      <c r="G15" s="20"/>
      <c r="H15" s="20">
        <v>50000</v>
      </c>
      <c r="I15" s="20"/>
      <c r="J15" s="20"/>
      <c r="K15" s="26">
        <v>2025</v>
      </c>
      <c r="L15" s="33" t="s">
        <v>171</v>
      </c>
      <c r="M15" s="20" t="s">
        <v>11</v>
      </c>
      <c r="N15" s="20" t="s">
        <v>12</v>
      </c>
      <c r="O15" s="20"/>
      <c r="P15" s="24"/>
    </row>
    <row r="16" spans="1:16" ht="24" thickTop="1" thickBot="1" x14ac:dyDescent="0.35">
      <c r="A16" s="23" t="s">
        <v>378</v>
      </c>
      <c r="B16" s="21" t="s">
        <v>163</v>
      </c>
      <c r="C16" s="17">
        <v>70000</v>
      </c>
      <c r="D16" s="17">
        <v>70000</v>
      </c>
      <c r="E16" s="17"/>
      <c r="F16" s="17"/>
      <c r="G16" s="22"/>
      <c r="H16" s="17">
        <v>70000</v>
      </c>
      <c r="I16" s="17"/>
      <c r="J16" s="17"/>
      <c r="K16" s="18">
        <v>2025</v>
      </c>
      <c r="L16" s="34" t="s">
        <v>162</v>
      </c>
      <c r="M16" s="22" t="s">
        <v>11</v>
      </c>
      <c r="N16" s="22" t="s">
        <v>12</v>
      </c>
      <c r="O16" s="22"/>
    </row>
    <row r="17" spans="1:16" ht="15" thickBot="1" x14ac:dyDescent="0.35">
      <c r="A17" s="20" t="s">
        <v>379</v>
      </c>
      <c r="B17" s="19" t="s">
        <v>287</v>
      </c>
      <c r="C17" s="20">
        <v>100000</v>
      </c>
      <c r="D17" s="20">
        <v>100000</v>
      </c>
      <c r="E17" s="20"/>
      <c r="F17" s="20"/>
      <c r="G17" s="20"/>
      <c r="H17" s="20">
        <v>100000</v>
      </c>
      <c r="I17" s="20"/>
      <c r="J17" s="20"/>
      <c r="K17" s="26">
        <v>2025</v>
      </c>
      <c r="L17" s="33" t="s">
        <v>288</v>
      </c>
      <c r="M17" s="20" t="s">
        <v>11</v>
      </c>
      <c r="N17" s="20" t="s">
        <v>12</v>
      </c>
      <c r="O17" s="20"/>
      <c r="P17" s="24"/>
    </row>
    <row r="18" spans="1:16" ht="24" thickTop="1" thickBot="1" x14ac:dyDescent="0.35">
      <c r="A18" s="23" t="s">
        <v>380</v>
      </c>
      <c r="B18" s="21" t="s">
        <v>272</v>
      </c>
      <c r="C18" s="17">
        <v>746692.66</v>
      </c>
      <c r="D18" s="17">
        <v>746692.66</v>
      </c>
      <c r="E18" s="17"/>
      <c r="F18" s="17"/>
      <c r="G18" s="22"/>
      <c r="H18" s="17"/>
      <c r="I18" s="17"/>
      <c r="J18" s="17"/>
      <c r="K18" s="18">
        <v>2025</v>
      </c>
      <c r="L18" s="34" t="s">
        <v>273</v>
      </c>
      <c r="M18" s="22" t="s">
        <v>274</v>
      </c>
      <c r="N18" s="22" t="s">
        <v>12</v>
      </c>
      <c r="O18" s="2" t="s">
        <v>552</v>
      </c>
    </row>
    <row r="19" spans="1:16" ht="57.6" thickBot="1" x14ac:dyDescent="0.35">
      <c r="A19" s="20" t="s">
        <v>381</v>
      </c>
      <c r="B19" s="19" t="s">
        <v>172</v>
      </c>
      <c r="C19" s="20">
        <v>500000</v>
      </c>
      <c r="D19" s="20">
        <v>75000</v>
      </c>
      <c r="E19" s="20"/>
      <c r="F19" s="20">
        <f>C19-D19</f>
        <v>425000</v>
      </c>
      <c r="G19" s="20"/>
      <c r="H19" s="20"/>
      <c r="I19" s="20"/>
      <c r="J19" s="20"/>
      <c r="K19" s="26">
        <v>2025</v>
      </c>
      <c r="L19" s="33" t="s">
        <v>173</v>
      </c>
      <c r="M19" s="20" t="s">
        <v>11</v>
      </c>
      <c r="N19" s="20" t="s">
        <v>12</v>
      </c>
      <c r="O19" s="20"/>
      <c r="P19" s="24"/>
    </row>
    <row r="20" spans="1:16" ht="15.6" thickTop="1" thickBot="1" x14ac:dyDescent="0.35">
      <c r="A20" s="23" t="s">
        <v>382</v>
      </c>
      <c r="B20" s="21" t="s">
        <v>19</v>
      </c>
      <c r="C20" s="17">
        <v>4000000</v>
      </c>
      <c r="D20" s="17"/>
      <c r="E20" s="17"/>
      <c r="F20" s="17"/>
      <c r="G20" s="22">
        <v>30000</v>
      </c>
      <c r="H20" s="17">
        <v>38000</v>
      </c>
      <c r="I20" s="17"/>
      <c r="J20" s="17"/>
      <c r="K20" s="18">
        <v>2026</v>
      </c>
      <c r="L20" s="34" t="s">
        <v>286</v>
      </c>
      <c r="M20" s="22" t="s">
        <v>11</v>
      </c>
      <c r="N20" s="22" t="s">
        <v>12</v>
      </c>
      <c r="O20" s="22"/>
    </row>
    <row r="21" spans="1:16" ht="34.799999999999997" thickBot="1" x14ac:dyDescent="0.35">
      <c r="A21" s="20" t="s">
        <v>383</v>
      </c>
      <c r="B21" s="19" t="s">
        <v>309</v>
      </c>
      <c r="C21" s="20">
        <v>321878.67</v>
      </c>
      <c r="D21" s="20">
        <v>321878.67</v>
      </c>
      <c r="E21" s="20"/>
      <c r="F21" s="20"/>
      <c r="G21" s="20"/>
      <c r="H21" s="20">
        <v>321878.67</v>
      </c>
      <c r="I21" s="20"/>
      <c r="J21" s="20"/>
      <c r="K21" s="26"/>
      <c r="L21" s="33" t="s">
        <v>339</v>
      </c>
      <c r="M21" s="20" t="s">
        <v>11</v>
      </c>
      <c r="N21" s="20" t="s">
        <v>12</v>
      </c>
      <c r="O21" s="2" t="s">
        <v>552</v>
      </c>
      <c r="P21" s="24"/>
    </row>
    <row r="22" spans="1:16" ht="35.4" thickTop="1" thickBot="1" x14ac:dyDescent="0.35">
      <c r="A22" s="23" t="s">
        <v>384</v>
      </c>
      <c r="B22" s="21" t="s">
        <v>558</v>
      </c>
      <c r="C22" s="17">
        <f>1434644.04*1.21</f>
        <v>1735919.2884</v>
      </c>
      <c r="D22" s="17">
        <f>C22</f>
        <v>1735919.2884</v>
      </c>
      <c r="E22" s="17"/>
      <c r="F22" s="17"/>
      <c r="G22" s="22"/>
      <c r="H22" s="17"/>
      <c r="I22" s="17">
        <f>C22*0.3</f>
        <v>520775.78651999997</v>
      </c>
      <c r="J22" s="17">
        <f>C22-I22</f>
        <v>1215143.5018799999</v>
      </c>
      <c r="K22" s="18">
        <v>2025</v>
      </c>
      <c r="L22" s="34" t="s">
        <v>559</v>
      </c>
      <c r="M22" s="22" t="s">
        <v>11</v>
      </c>
      <c r="N22" s="22" t="s">
        <v>12</v>
      </c>
      <c r="O22" s="22"/>
    </row>
    <row r="23" spans="1:16" ht="23.4" thickBot="1" x14ac:dyDescent="0.35">
      <c r="A23" s="20" t="s">
        <v>385</v>
      </c>
      <c r="B23" s="19" t="s">
        <v>17</v>
      </c>
      <c r="C23" s="20">
        <v>100000</v>
      </c>
      <c r="D23" s="20">
        <v>100000</v>
      </c>
      <c r="E23" s="20"/>
      <c r="F23" s="20"/>
      <c r="G23" s="20"/>
      <c r="H23" s="20">
        <v>100000</v>
      </c>
      <c r="I23" s="20"/>
      <c r="J23" s="20"/>
      <c r="K23" s="26">
        <v>2026</v>
      </c>
      <c r="L23" s="33" t="s">
        <v>18</v>
      </c>
      <c r="M23" s="20" t="s">
        <v>11</v>
      </c>
      <c r="N23" s="20" t="s">
        <v>33</v>
      </c>
      <c r="O23" s="20" t="s">
        <v>301</v>
      </c>
      <c r="P23" s="24"/>
    </row>
    <row r="24" spans="1:16" ht="46.8" thickTop="1" thickBot="1" x14ac:dyDescent="0.35">
      <c r="A24" s="23" t="s">
        <v>386</v>
      </c>
      <c r="B24" s="21" t="s">
        <v>536</v>
      </c>
      <c r="C24" s="17">
        <v>68490.42</v>
      </c>
      <c r="D24" s="17">
        <v>68490.42</v>
      </c>
      <c r="E24" s="17"/>
      <c r="F24" s="17"/>
      <c r="G24" s="22"/>
      <c r="H24" s="17">
        <v>68490.42</v>
      </c>
      <c r="I24" s="17"/>
      <c r="J24" s="17"/>
      <c r="K24" s="18"/>
      <c r="L24" s="34" t="s">
        <v>537</v>
      </c>
      <c r="M24" s="22" t="s">
        <v>11</v>
      </c>
      <c r="N24" s="22" t="s">
        <v>12</v>
      </c>
      <c r="O24" s="2" t="s">
        <v>552</v>
      </c>
    </row>
    <row r="25" spans="1:16" ht="34.799999999999997" thickBot="1" x14ac:dyDescent="0.35">
      <c r="A25" s="20" t="s">
        <v>387</v>
      </c>
      <c r="B25" s="19" t="s">
        <v>561</v>
      </c>
      <c r="C25" s="20">
        <v>58151.199999999997</v>
      </c>
      <c r="D25" s="20">
        <f>C25</f>
        <v>58151.199999999997</v>
      </c>
      <c r="E25" s="20"/>
      <c r="F25" s="20"/>
      <c r="G25" s="20"/>
      <c r="H25" s="20"/>
      <c r="I25" s="20">
        <f>D25</f>
        <v>58151.199999999997</v>
      </c>
      <c r="J25" s="20"/>
      <c r="K25" s="26"/>
      <c r="L25" s="33" t="s">
        <v>562</v>
      </c>
      <c r="M25" s="20" t="s">
        <v>11</v>
      </c>
      <c r="N25" s="20" t="s">
        <v>12</v>
      </c>
      <c r="O25" s="20"/>
      <c r="P25" s="24"/>
    </row>
    <row r="26" spans="1:16" ht="42.75" customHeight="1" thickBot="1" x14ac:dyDescent="0.35">
      <c r="A26" s="49" t="s">
        <v>30</v>
      </c>
      <c r="B26" s="50"/>
      <c r="C26" s="11">
        <f>SUM(C27:C46)</f>
        <v>18287708.190000001</v>
      </c>
      <c r="D26" s="11">
        <f t="shared" ref="D26:J26" si="2">SUM(D27:D46)</f>
        <v>1584643.878</v>
      </c>
      <c r="E26" s="11">
        <f t="shared" si="2"/>
        <v>5739826.4000000004</v>
      </c>
      <c r="F26" s="11">
        <f t="shared" si="2"/>
        <v>7329272.9719999991</v>
      </c>
      <c r="G26" s="11">
        <f t="shared" si="2"/>
        <v>182849.26</v>
      </c>
      <c r="H26" s="11">
        <f t="shared" si="2"/>
        <v>3126730.07</v>
      </c>
      <c r="I26" s="11">
        <f t="shared" si="2"/>
        <v>0</v>
      </c>
      <c r="J26" s="11">
        <f t="shared" si="2"/>
        <v>0</v>
      </c>
      <c r="K26" s="5"/>
      <c r="L26" s="38"/>
      <c r="M26" s="5"/>
      <c r="N26" s="5"/>
      <c r="O26" s="5"/>
    </row>
    <row r="27" spans="1:16" ht="24" thickTop="1" thickBot="1" x14ac:dyDescent="0.35">
      <c r="A27" s="23" t="s">
        <v>388</v>
      </c>
      <c r="B27" s="21" t="s">
        <v>289</v>
      </c>
      <c r="C27" s="17">
        <v>300445</v>
      </c>
      <c r="D27" s="17">
        <v>30000</v>
      </c>
      <c r="E27" s="17">
        <v>270445</v>
      </c>
      <c r="F27" s="17"/>
      <c r="G27" s="22">
        <v>40000</v>
      </c>
      <c r="H27" s="17">
        <v>73945</v>
      </c>
      <c r="I27" s="17"/>
      <c r="J27" s="17"/>
      <c r="K27" s="18">
        <v>2019</v>
      </c>
      <c r="L27" s="34" t="s">
        <v>31</v>
      </c>
      <c r="M27" s="22" t="s">
        <v>32</v>
      </c>
      <c r="N27" s="22" t="s">
        <v>35</v>
      </c>
      <c r="O27" s="22" t="s">
        <v>301</v>
      </c>
    </row>
    <row r="28" spans="1:16" ht="23.4" thickBot="1" x14ac:dyDescent="0.35">
      <c r="A28" s="20" t="s">
        <v>389</v>
      </c>
      <c r="B28" s="19" t="s">
        <v>290</v>
      </c>
      <c r="C28" s="20">
        <v>31760</v>
      </c>
      <c r="D28" s="20"/>
      <c r="E28" s="20">
        <v>31760</v>
      </c>
      <c r="F28" s="20"/>
      <c r="G28" s="20">
        <v>15880</v>
      </c>
      <c r="H28" s="20">
        <v>15880</v>
      </c>
      <c r="I28" s="20"/>
      <c r="J28" s="20"/>
      <c r="K28" s="26">
        <v>2017</v>
      </c>
      <c r="L28" s="33" t="s">
        <v>34</v>
      </c>
      <c r="M28" s="20" t="s">
        <v>29</v>
      </c>
      <c r="N28" s="20" t="s">
        <v>35</v>
      </c>
      <c r="O28" s="20" t="s">
        <v>302</v>
      </c>
      <c r="P28" s="24"/>
    </row>
    <row r="29" spans="1:16" ht="24" thickTop="1" thickBot="1" x14ac:dyDescent="0.35">
      <c r="A29" s="23" t="s">
        <v>390</v>
      </c>
      <c r="B29" s="21" t="s">
        <v>38</v>
      </c>
      <c r="C29" s="17">
        <v>253938.15</v>
      </c>
      <c r="D29" s="17">
        <v>63110</v>
      </c>
      <c r="E29" s="17"/>
      <c r="F29" s="17">
        <v>190828.15</v>
      </c>
      <c r="G29" s="22">
        <v>126969.26</v>
      </c>
      <c r="H29" s="17">
        <v>126969.26</v>
      </c>
      <c r="I29" s="17"/>
      <c r="J29" s="17"/>
      <c r="K29" s="18">
        <v>2021</v>
      </c>
      <c r="L29" s="34" t="s">
        <v>39</v>
      </c>
      <c r="M29" s="22" t="s">
        <v>11</v>
      </c>
      <c r="N29" s="22" t="s">
        <v>174</v>
      </c>
      <c r="O29" s="22" t="s">
        <v>302</v>
      </c>
    </row>
    <row r="30" spans="1:16" ht="23.4" thickBot="1" x14ac:dyDescent="0.35">
      <c r="A30" s="20" t="s">
        <v>391</v>
      </c>
      <c r="B30" s="19" t="s">
        <v>159</v>
      </c>
      <c r="C30" s="20">
        <v>45000</v>
      </c>
      <c r="D30" s="20">
        <v>6750</v>
      </c>
      <c r="E30" s="20"/>
      <c r="F30" s="20">
        <v>38250</v>
      </c>
      <c r="G30" s="20"/>
      <c r="H30" s="20">
        <v>45000</v>
      </c>
      <c r="I30" s="20"/>
      <c r="J30" s="20"/>
      <c r="K30" s="26">
        <v>2022</v>
      </c>
      <c r="L30" s="33" t="s">
        <v>305</v>
      </c>
      <c r="M30" s="20" t="s">
        <v>22</v>
      </c>
      <c r="N30" s="20" t="s">
        <v>35</v>
      </c>
      <c r="O30" s="20" t="s">
        <v>302</v>
      </c>
      <c r="P30" s="24"/>
    </row>
    <row r="31" spans="1:16" ht="240.6" thickTop="1" thickBot="1" x14ac:dyDescent="0.35">
      <c r="A31" s="23" t="s">
        <v>392</v>
      </c>
      <c r="B31" s="21" t="s">
        <v>215</v>
      </c>
      <c r="C31" s="17">
        <v>2664506.34</v>
      </c>
      <c r="D31" s="17"/>
      <c r="E31" s="17">
        <v>1508182.2</v>
      </c>
      <c r="F31" s="17">
        <f>C31-E31</f>
        <v>1156324.1399999999</v>
      </c>
      <c r="G31" s="22"/>
      <c r="H31" s="17">
        <v>820000</v>
      </c>
      <c r="I31" s="17"/>
      <c r="J31" s="17"/>
      <c r="K31" s="18">
        <v>2021</v>
      </c>
      <c r="L31" s="34" t="s">
        <v>218</v>
      </c>
      <c r="M31" s="22" t="s">
        <v>216</v>
      </c>
      <c r="N31" s="22" t="s">
        <v>41</v>
      </c>
      <c r="O31" s="22" t="s">
        <v>302</v>
      </c>
    </row>
    <row r="32" spans="1:16" ht="171.6" thickBot="1" x14ac:dyDescent="0.35">
      <c r="A32" s="20" t="s">
        <v>393</v>
      </c>
      <c r="B32" s="19" t="s">
        <v>214</v>
      </c>
      <c r="C32" s="20">
        <v>658944.14</v>
      </c>
      <c r="D32" s="20"/>
      <c r="E32" s="20">
        <v>155000</v>
      </c>
      <c r="F32" s="20">
        <v>503944.14</v>
      </c>
      <c r="G32" s="20"/>
      <c r="H32" s="20">
        <v>310154.46000000002</v>
      </c>
      <c r="I32" s="20"/>
      <c r="J32" s="20"/>
      <c r="K32" s="26">
        <v>2023</v>
      </c>
      <c r="L32" s="33" t="s">
        <v>223</v>
      </c>
      <c r="M32" s="20" t="s">
        <v>11</v>
      </c>
      <c r="N32" s="20"/>
      <c r="O32" s="2" t="s">
        <v>552</v>
      </c>
      <c r="P32" s="24"/>
    </row>
    <row r="33" spans="1:16" ht="58.2" thickTop="1" thickBot="1" x14ac:dyDescent="0.35">
      <c r="A33" s="23" t="s">
        <v>394</v>
      </c>
      <c r="B33" s="21" t="s">
        <v>237</v>
      </c>
      <c r="C33" s="17">
        <v>109310.02</v>
      </c>
      <c r="D33" s="17">
        <v>16489.650000000001</v>
      </c>
      <c r="E33" s="17"/>
      <c r="F33" s="17">
        <v>92913.51</v>
      </c>
      <c r="G33" s="22"/>
      <c r="H33" s="17">
        <v>109310.02</v>
      </c>
      <c r="I33" s="17"/>
      <c r="J33" s="17"/>
      <c r="K33" s="18">
        <v>2022</v>
      </c>
      <c r="L33" s="34" t="s">
        <v>238</v>
      </c>
      <c r="M33" s="22" t="s">
        <v>11</v>
      </c>
      <c r="N33" s="22" t="s">
        <v>42</v>
      </c>
      <c r="O33" s="22"/>
    </row>
    <row r="34" spans="1:16" ht="46.2" thickBot="1" x14ac:dyDescent="0.35">
      <c r="A34" s="20" t="s">
        <v>395</v>
      </c>
      <c r="B34" s="19" t="s">
        <v>304</v>
      </c>
      <c r="C34" s="20">
        <v>244807</v>
      </c>
      <c r="D34" s="20"/>
      <c r="E34" s="20"/>
      <c r="F34" s="20"/>
      <c r="G34" s="20"/>
      <c r="H34" s="20"/>
      <c r="I34" s="20"/>
      <c r="J34" s="20"/>
      <c r="K34" s="26">
        <v>2024</v>
      </c>
      <c r="L34" s="33"/>
      <c r="M34" s="20" t="s">
        <v>11</v>
      </c>
      <c r="N34" s="20"/>
      <c r="O34" s="20"/>
      <c r="P34" s="24"/>
    </row>
    <row r="35" spans="1:16" ht="149.4" thickTop="1" thickBot="1" x14ac:dyDescent="0.35">
      <c r="A35" s="23" t="s">
        <v>396</v>
      </c>
      <c r="B35" s="21" t="s">
        <v>235</v>
      </c>
      <c r="C35" s="17">
        <v>493631.84</v>
      </c>
      <c r="D35" s="17">
        <v>85671.64</v>
      </c>
      <c r="E35" s="17">
        <v>407960.2</v>
      </c>
      <c r="F35" s="17"/>
      <c r="G35" s="22"/>
      <c r="H35" s="17">
        <v>150000</v>
      </c>
      <c r="I35" s="17"/>
      <c r="J35" s="17"/>
      <c r="K35" s="18">
        <v>2023</v>
      </c>
      <c r="L35" s="34" t="s">
        <v>236</v>
      </c>
      <c r="M35" s="22" t="s">
        <v>11</v>
      </c>
      <c r="N35" s="22"/>
      <c r="O35" s="22"/>
    </row>
    <row r="36" spans="1:16" ht="80.400000000000006" thickBot="1" x14ac:dyDescent="0.35">
      <c r="A36" s="20" t="s">
        <v>397</v>
      </c>
      <c r="B36" s="19" t="s">
        <v>244</v>
      </c>
      <c r="C36" s="20">
        <v>187419.32</v>
      </c>
      <c r="D36" s="20">
        <v>32527.32</v>
      </c>
      <c r="E36" s="20">
        <v>154892</v>
      </c>
      <c r="F36" s="20"/>
      <c r="G36" s="20"/>
      <c r="H36" s="20">
        <v>15000</v>
      </c>
      <c r="I36" s="20"/>
      <c r="J36" s="20"/>
      <c r="K36" s="26">
        <v>2023</v>
      </c>
      <c r="L36" s="33" t="s">
        <v>245</v>
      </c>
      <c r="M36" s="20" t="s">
        <v>216</v>
      </c>
      <c r="N36" s="20"/>
      <c r="O36" s="2" t="s">
        <v>552</v>
      </c>
      <c r="P36" s="24"/>
    </row>
    <row r="37" spans="1:16" ht="126.6" thickTop="1" thickBot="1" x14ac:dyDescent="0.35">
      <c r="A37" s="23" t="s">
        <v>398</v>
      </c>
      <c r="B37" s="21" t="s">
        <v>241</v>
      </c>
      <c r="C37" s="17">
        <v>3081153.68</v>
      </c>
      <c r="D37" s="17">
        <v>534745.68000000005</v>
      </c>
      <c r="E37" s="17" t="s">
        <v>243</v>
      </c>
      <c r="F37" s="17"/>
      <c r="G37" s="22"/>
      <c r="H37" s="17"/>
      <c r="I37" s="17"/>
      <c r="J37" s="17"/>
      <c r="K37" s="18">
        <v>2024</v>
      </c>
      <c r="L37" s="34" t="s">
        <v>242</v>
      </c>
      <c r="M37" s="22" t="s">
        <v>216</v>
      </c>
      <c r="N37" s="22" t="s">
        <v>42</v>
      </c>
      <c r="O37" s="22"/>
    </row>
    <row r="38" spans="1:16" ht="148.80000000000001" thickBot="1" x14ac:dyDescent="0.35">
      <c r="A38" s="20" t="s">
        <v>399</v>
      </c>
      <c r="B38" s="19" t="s">
        <v>255</v>
      </c>
      <c r="C38" s="20">
        <v>350000</v>
      </c>
      <c r="D38" s="20">
        <v>52500</v>
      </c>
      <c r="E38" s="20">
        <v>297500</v>
      </c>
      <c r="F38" s="20"/>
      <c r="G38" s="20"/>
      <c r="H38" s="20"/>
      <c r="I38" s="20"/>
      <c r="J38" s="20"/>
      <c r="K38" s="26">
        <v>2024</v>
      </c>
      <c r="L38" s="33" t="s">
        <v>257</v>
      </c>
      <c r="M38" s="20" t="s">
        <v>11</v>
      </c>
      <c r="N38" s="20" t="s">
        <v>35</v>
      </c>
      <c r="O38" s="20"/>
      <c r="P38" s="24"/>
    </row>
    <row r="39" spans="1:16" ht="35.4" thickTop="1" thickBot="1" x14ac:dyDescent="0.35">
      <c r="A39" s="23" t="s">
        <v>400</v>
      </c>
      <c r="B39" s="21" t="s">
        <v>43</v>
      </c>
      <c r="C39" s="17">
        <v>6000000</v>
      </c>
      <c r="D39" s="17">
        <v>300000</v>
      </c>
      <c r="E39" s="17">
        <v>1800000</v>
      </c>
      <c r="F39" s="17">
        <v>3900000</v>
      </c>
      <c r="G39" s="22"/>
      <c r="H39" s="17">
        <v>300000</v>
      </c>
      <c r="I39" s="17"/>
      <c r="J39" s="17"/>
      <c r="K39" s="18">
        <v>2026</v>
      </c>
      <c r="L39" s="34" t="s">
        <v>44</v>
      </c>
      <c r="M39" s="22" t="s">
        <v>45</v>
      </c>
      <c r="N39" s="22"/>
      <c r="O39" s="22"/>
    </row>
    <row r="40" spans="1:16" ht="34.799999999999997" thickBot="1" x14ac:dyDescent="0.35">
      <c r="A40" s="20" t="s">
        <v>401</v>
      </c>
      <c r="B40" s="19" t="s">
        <v>550</v>
      </c>
      <c r="C40" s="20">
        <v>500000</v>
      </c>
      <c r="D40" s="20"/>
      <c r="E40" s="20"/>
      <c r="F40" s="20"/>
      <c r="G40" s="20"/>
      <c r="H40" s="20"/>
      <c r="I40" s="20"/>
      <c r="J40" s="20"/>
      <c r="K40" s="26"/>
      <c r="L40" s="33" t="s">
        <v>337</v>
      </c>
      <c r="M40" s="20" t="s">
        <v>11</v>
      </c>
      <c r="N40" s="20"/>
      <c r="O40" s="20"/>
      <c r="P40" s="24"/>
    </row>
    <row r="41" spans="1:16" ht="46.8" thickTop="1" thickBot="1" x14ac:dyDescent="0.35">
      <c r="A41" s="23" t="s">
        <v>402</v>
      </c>
      <c r="B41" s="21" t="s">
        <v>332</v>
      </c>
      <c r="C41" s="17">
        <v>61714.26</v>
      </c>
      <c r="D41" s="17">
        <v>18514.277999999998</v>
      </c>
      <c r="E41" s="17"/>
      <c r="F41" s="17">
        <v>43199.981999999996</v>
      </c>
      <c r="G41" s="22"/>
      <c r="H41" s="17">
        <f>C41</f>
        <v>61714.26</v>
      </c>
      <c r="I41" s="17"/>
      <c r="J41" s="17"/>
      <c r="K41" s="18">
        <v>2025</v>
      </c>
      <c r="L41" s="34" t="s">
        <v>336</v>
      </c>
      <c r="M41" s="22" t="s">
        <v>11</v>
      </c>
      <c r="N41" s="22"/>
      <c r="O41" s="22"/>
    </row>
    <row r="42" spans="1:16" ht="46.2" thickBot="1" x14ac:dyDescent="0.35">
      <c r="A42" s="20" t="s">
        <v>403</v>
      </c>
      <c r="B42" s="19" t="s">
        <v>330</v>
      </c>
      <c r="C42" s="20">
        <v>235012.87</v>
      </c>
      <c r="D42" s="20"/>
      <c r="E42" s="20"/>
      <c r="F42" s="20"/>
      <c r="G42" s="20"/>
      <c r="H42" s="20"/>
      <c r="I42" s="20"/>
      <c r="J42" s="20"/>
      <c r="K42" s="26"/>
      <c r="L42" s="33" t="s">
        <v>331</v>
      </c>
      <c r="M42" s="20" t="s">
        <v>11</v>
      </c>
      <c r="N42" s="20"/>
      <c r="O42" s="20"/>
      <c r="P42" s="24"/>
    </row>
    <row r="43" spans="1:16" ht="35.4" thickTop="1" thickBot="1" x14ac:dyDescent="0.35">
      <c r="A43" s="23" t="s">
        <v>404</v>
      </c>
      <c r="B43" s="21" t="s">
        <v>518</v>
      </c>
      <c r="C43" s="17">
        <v>107830.21</v>
      </c>
      <c r="D43" s="17"/>
      <c r="E43" s="17"/>
      <c r="F43" s="17"/>
      <c r="G43" s="22"/>
      <c r="H43" s="17">
        <v>107830.21</v>
      </c>
      <c r="I43" s="17"/>
      <c r="J43" s="17"/>
      <c r="K43" s="18">
        <v>2024</v>
      </c>
      <c r="L43" s="34" t="s">
        <v>342</v>
      </c>
      <c r="M43" s="22" t="s">
        <v>11</v>
      </c>
      <c r="N43" s="22"/>
      <c r="O43" s="2" t="s">
        <v>552</v>
      </c>
    </row>
    <row r="44" spans="1:16" ht="57.6" thickBot="1" x14ac:dyDescent="0.35">
      <c r="A44" s="20" t="s">
        <v>405</v>
      </c>
      <c r="B44" s="19" t="s">
        <v>36</v>
      </c>
      <c r="C44" s="20">
        <v>1651544.77</v>
      </c>
      <c r="D44" s="20">
        <v>247731.72</v>
      </c>
      <c r="E44" s="20"/>
      <c r="F44" s="20">
        <v>1403813.05</v>
      </c>
      <c r="G44" s="20"/>
      <c r="H44" s="20">
        <v>990926.86</v>
      </c>
      <c r="I44" s="20"/>
      <c r="J44" s="20"/>
      <c r="K44" s="26">
        <v>2027</v>
      </c>
      <c r="L44" s="33" t="s">
        <v>37</v>
      </c>
      <c r="M44" s="20" t="s">
        <v>11</v>
      </c>
      <c r="N44" s="20" t="s">
        <v>48</v>
      </c>
      <c r="O44" s="20" t="s">
        <v>301</v>
      </c>
      <c r="P44" s="24"/>
    </row>
    <row r="45" spans="1:16" ht="69.599999999999994" thickTop="1" thickBot="1" x14ac:dyDescent="0.35">
      <c r="A45" s="23" t="s">
        <v>406</v>
      </c>
      <c r="B45" s="21" t="s">
        <v>540</v>
      </c>
      <c r="C45" s="17">
        <v>320690.59000000003</v>
      </c>
      <c r="D45" s="17">
        <v>48103.59</v>
      </c>
      <c r="E45" s="17">
        <v>272587</v>
      </c>
      <c r="F45" s="17"/>
      <c r="G45" s="22"/>
      <c r="H45" s="17"/>
      <c r="I45" s="17"/>
      <c r="J45" s="17"/>
      <c r="K45" s="18">
        <v>2026</v>
      </c>
      <c r="L45" s="34" t="s">
        <v>557</v>
      </c>
      <c r="M45" s="22" t="s">
        <v>11</v>
      </c>
      <c r="N45" s="22"/>
      <c r="O45" s="22"/>
    </row>
    <row r="46" spans="1:16" ht="103.2" thickBot="1" x14ac:dyDescent="0.35">
      <c r="A46" s="20" t="s">
        <v>407</v>
      </c>
      <c r="B46" s="27" t="s">
        <v>541</v>
      </c>
      <c r="C46" s="20">
        <v>990000</v>
      </c>
      <c r="D46" s="20">
        <v>148500</v>
      </c>
      <c r="E46" s="20">
        <v>841500</v>
      </c>
      <c r="F46" s="20"/>
      <c r="G46" s="20"/>
      <c r="H46" s="20"/>
      <c r="I46" s="20"/>
      <c r="J46" s="20"/>
      <c r="K46" s="26">
        <v>2026</v>
      </c>
      <c r="L46" s="33" t="s">
        <v>542</v>
      </c>
      <c r="M46" s="20" t="s">
        <v>11</v>
      </c>
      <c r="N46" s="20"/>
      <c r="O46" s="20"/>
      <c r="P46" s="24"/>
    </row>
    <row r="47" spans="1:16" ht="138" thickTop="1" thickBot="1" x14ac:dyDescent="0.35">
      <c r="A47" s="23"/>
      <c r="B47" s="21" t="s">
        <v>568</v>
      </c>
      <c r="C47" s="17">
        <v>3071457.09</v>
      </c>
      <c r="D47" s="17">
        <v>925520.02</v>
      </c>
      <c r="E47" s="17">
        <v>2145937.0699999998</v>
      </c>
      <c r="F47" s="17"/>
      <c r="G47" s="22"/>
      <c r="H47" s="17"/>
      <c r="I47" s="17"/>
      <c r="J47" s="17"/>
      <c r="K47" s="18"/>
      <c r="L47" s="34" t="s">
        <v>569</v>
      </c>
      <c r="M47" s="20" t="s">
        <v>11</v>
      </c>
      <c r="N47" s="22"/>
      <c r="O47" s="22"/>
    </row>
    <row r="48" spans="1:16" ht="42.75" customHeight="1" thickBot="1" x14ac:dyDescent="0.35">
      <c r="A48" s="51" t="s">
        <v>47</v>
      </c>
      <c r="B48" s="52"/>
      <c r="C48" s="11">
        <f>SUM(C49:C97)</f>
        <v>7721150.4199999999</v>
      </c>
      <c r="D48" s="11">
        <f t="shared" ref="D48:G48" si="3">SUM(D49:D97)</f>
        <v>1883637.7250000001</v>
      </c>
      <c r="E48" s="11">
        <f t="shared" si="3"/>
        <v>1986204.5449999999</v>
      </c>
      <c r="F48" s="11">
        <f t="shared" si="3"/>
        <v>2681792.11</v>
      </c>
      <c r="G48" s="11">
        <f t="shared" si="3"/>
        <v>781013.78</v>
      </c>
      <c r="H48" s="11">
        <f>SUM(H49:H97)</f>
        <v>2033041.83</v>
      </c>
      <c r="I48" s="11"/>
      <c r="J48" s="11"/>
      <c r="K48" s="5"/>
      <c r="L48" s="38"/>
      <c r="M48" s="5"/>
      <c r="N48" s="5"/>
      <c r="O48" s="5"/>
      <c r="P48" s="24"/>
    </row>
    <row r="49" spans="1:16" ht="34.799999999999997" thickBot="1" x14ac:dyDescent="0.35">
      <c r="A49" s="12" t="s">
        <v>408</v>
      </c>
      <c r="B49" s="16" t="s">
        <v>190</v>
      </c>
      <c r="C49" s="8">
        <v>267199.40999999997</v>
      </c>
      <c r="D49" s="8"/>
      <c r="E49" s="8"/>
      <c r="F49" s="8">
        <v>267199.40999999997</v>
      </c>
      <c r="G49" s="8">
        <v>267199.40999999997</v>
      </c>
      <c r="H49" s="8"/>
      <c r="I49" s="8"/>
      <c r="J49" s="8"/>
      <c r="K49" s="2">
        <v>2022</v>
      </c>
      <c r="L49" s="37" t="s">
        <v>49</v>
      </c>
      <c r="M49" s="2" t="s">
        <v>11</v>
      </c>
      <c r="N49" s="2" t="s">
        <v>50</v>
      </c>
      <c r="O49" s="2" t="s">
        <v>301</v>
      </c>
    </row>
    <row r="50" spans="1:16" ht="23.4" thickBot="1" x14ac:dyDescent="0.35">
      <c r="A50" s="20" t="s">
        <v>409</v>
      </c>
      <c r="B50" s="19" t="s">
        <v>55</v>
      </c>
      <c r="C50" s="20">
        <v>50000</v>
      </c>
      <c r="D50" s="20">
        <v>50000</v>
      </c>
      <c r="E50" s="20"/>
      <c r="F50" s="20"/>
      <c r="G50" s="20"/>
      <c r="H50" s="20">
        <v>25000</v>
      </c>
      <c r="I50" s="20"/>
      <c r="J50" s="20"/>
      <c r="K50" s="26">
        <v>2022</v>
      </c>
      <c r="L50" s="33" t="s">
        <v>56</v>
      </c>
      <c r="M50" s="20" t="s">
        <v>54</v>
      </c>
      <c r="N50" s="20" t="s">
        <v>50</v>
      </c>
      <c r="O50" s="20" t="s">
        <v>302</v>
      </c>
      <c r="P50" s="24"/>
    </row>
    <row r="51" spans="1:16" ht="23.4" thickBot="1" x14ac:dyDescent="0.35">
      <c r="A51" s="12" t="s">
        <v>410</v>
      </c>
      <c r="B51" s="13" t="s">
        <v>64</v>
      </c>
      <c r="C51" s="9">
        <v>50000</v>
      </c>
      <c r="D51" s="9">
        <v>50000</v>
      </c>
      <c r="E51" s="2"/>
      <c r="F51" s="2"/>
      <c r="G51" s="9">
        <v>40000</v>
      </c>
      <c r="H51" s="9">
        <v>10000</v>
      </c>
      <c r="I51" s="9"/>
      <c r="J51" s="9"/>
      <c r="K51" s="2">
        <v>2021</v>
      </c>
      <c r="L51" s="37" t="s">
        <v>291</v>
      </c>
      <c r="M51" s="2" t="s">
        <v>11</v>
      </c>
      <c r="N51" s="14" t="s">
        <v>50</v>
      </c>
      <c r="O51" s="14" t="s">
        <v>302</v>
      </c>
    </row>
    <row r="52" spans="1:16" ht="160.19999999999999" thickBot="1" x14ac:dyDescent="0.35">
      <c r="A52" s="20" t="s">
        <v>411</v>
      </c>
      <c r="B52" s="19" t="s">
        <v>221</v>
      </c>
      <c r="C52" s="20">
        <v>334720.57</v>
      </c>
      <c r="D52" s="20"/>
      <c r="E52" s="20">
        <v>238854.2</v>
      </c>
      <c r="F52" s="20">
        <f>C52-E52</f>
        <v>95866.37</v>
      </c>
      <c r="G52" s="20"/>
      <c r="H52" s="20">
        <v>334720.57</v>
      </c>
      <c r="I52" s="20"/>
      <c r="J52" s="20"/>
      <c r="K52" s="26">
        <v>2023</v>
      </c>
      <c r="L52" s="33" t="s">
        <v>222</v>
      </c>
      <c r="M52" s="20" t="s">
        <v>11</v>
      </c>
      <c r="N52" s="20" t="s">
        <v>50</v>
      </c>
      <c r="O52" s="20" t="s">
        <v>302</v>
      </c>
      <c r="P52" s="24"/>
    </row>
    <row r="53" spans="1:16" ht="148.80000000000001" thickBot="1" x14ac:dyDescent="0.35">
      <c r="A53" s="12" t="s">
        <v>412</v>
      </c>
      <c r="B53" s="16" t="s">
        <v>233</v>
      </c>
      <c r="C53" s="8">
        <v>936864.39</v>
      </c>
      <c r="D53" s="8">
        <v>140529.66</v>
      </c>
      <c r="E53" s="8"/>
      <c r="F53" s="8">
        <v>796334.73</v>
      </c>
      <c r="G53" s="8"/>
      <c r="H53" s="8">
        <v>418000</v>
      </c>
      <c r="I53" s="8"/>
      <c r="J53" s="8"/>
      <c r="K53" s="2">
        <v>2023</v>
      </c>
      <c r="L53" s="37" t="s">
        <v>232</v>
      </c>
      <c r="M53" s="2" t="s">
        <v>40</v>
      </c>
      <c r="N53" s="2" t="s">
        <v>206</v>
      </c>
      <c r="O53" s="2" t="s">
        <v>301</v>
      </c>
    </row>
    <row r="54" spans="1:16" ht="23.4" thickBot="1" x14ac:dyDescent="0.35">
      <c r="A54" s="20" t="s">
        <v>413</v>
      </c>
      <c r="B54" s="19" t="s">
        <v>62</v>
      </c>
      <c r="C54" s="20">
        <v>229874.9</v>
      </c>
      <c r="D54" s="20">
        <v>34481.24</v>
      </c>
      <c r="E54" s="20"/>
      <c r="F54" s="20">
        <f>C54-D54</f>
        <v>195393.66</v>
      </c>
      <c r="G54" s="20"/>
      <c r="H54" s="20">
        <v>74000</v>
      </c>
      <c r="I54" s="20"/>
      <c r="J54" s="20"/>
      <c r="K54" s="26">
        <v>2023</v>
      </c>
      <c r="L54" s="33" t="s">
        <v>63</v>
      </c>
      <c r="M54" s="20" t="s">
        <v>57</v>
      </c>
      <c r="N54" s="20" t="s">
        <v>206</v>
      </c>
      <c r="O54" s="20" t="s">
        <v>301</v>
      </c>
      <c r="P54" s="24"/>
    </row>
    <row r="55" spans="1:16" ht="46.2" thickBot="1" x14ac:dyDescent="0.35">
      <c r="A55" s="12" t="s">
        <v>414</v>
      </c>
      <c r="B55" s="16" t="s">
        <v>179</v>
      </c>
      <c r="C55" s="8">
        <v>53200</v>
      </c>
      <c r="D55" s="8">
        <v>13600</v>
      </c>
      <c r="E55" s="8">
        <v>39600</v>
      </c>
      <c r="F55" s="8"/>
      <c r="G55" s="8">
        <v>53200</v>
      </c>
      <c r="H55" s="8"/>
      <c r="I55" s="8"/>
      <c r="J55" s="8"/>
      <c r="K55" s="2">
        <v>2022</v>
      </c>
      <c r="L55" s="37" t="s">
        <v>182</v>
      </c>
      <c r="M55" s="2" t="s">
        <v>11</v>
      </c>
      <c r="N55" s="2" t="s">
        <v>204</v>
      </c>
      <c r="O55" s="2" t="s">
        <v>302</v>
      </c>
    </row>
    <row r="56" spans="1:16" ht="57.6" thickBot="1" x14ac:dyDescent="0.35">
      <c r="A56" s="20" t="s">
        <v>415</v>
      </c>
      <c r="B56" s="19" t="s">
        <v>180</v>
      </c>
      <c r="C56" s="20">
        <v>385614.37</v>
      </c>
      <c r="D56" s="20"/>
      <c r="E56" s="20"/>
      <c r="F56" s="20">
        <v>385614.37</v>
      </c>
      <c r="G56" s="20">
        <v>385614.37</v>
      </c>
      <c r="H56" s="20"/>
      <c r="I56" s="20"/>
      <c r="J56" s="20"/>
      <c r="K56" s="26">
        <v>2022</v>
      </c>
      <c r="L56" s="33" t="s">
        <v>181</v>
      </c>
      <c r="M56" s="20" t="s">
        <v>11</v>
      </c>
      <c r="N56" s="20" t="s">
        <v>205</v>
      </c>
      <c r="O56" s="20" t="s">
        <v>302</v>
      </c>
      <c r="P56" s="24"/>
    </row>
    <row r="57" spans="1:16" ht="57.6" thickBot="1" x14ac:dyDescent="0.35">
      <c r="A57" s="12" t="s">
        <v>416</v>
      </c>
      <c r="B57" s="16" t="s">
        <v>253</v>
      </c>
      <c r="C57" s="8">
        <v>106636.44</v>
      </c>
      <c r="D57" s="8">
        <f>C57-E57</f>
        <v>71636.44</v>
      </c>
      <c r="E57" s="8">
        <v>35000</v>
      </c>
      <c r="F57" s="8"/>
      <c r="G57" s="8"/>
      <c r="H57" s="8">
        <v>50000</v>
      </c>
      <c r="I57" s="8"/>
      <c r="J57" s="8"/>
      <c r="K57" s="2">
        <v>2023</v>
      </c>
      <c r="L57" s="37" t="s">
        <v>254</v>
      </c>
      <c r="M57" s="2" t="s">
        <v>11</v>
      </c>
      <c r="N57" s="2" t="s">
        <v>205</v>
      </c>
      <c r="O57" s="2" t="s">
        <v>302</v>
      </c>
    </row>
    <row r="58" spans="1:16" ht="23.4" thickBot="1" x14ac:dyDescent="0.35">
      <c r="A58" s="20" t="s">
        <v>417</v>
      </c>
      <c r="B58" s="19" t="s">
        <v>203</v>
      </c>
      <c r="C58" s="20">
        <v>75952.36</v>
      </c>
      <c r="D58" s="20">
        <f>C58-E58</f>
        <v>40952.36</v>
      </c>
      <c r="E58" s="20">
        <v>35000</v>
      </c>
      <c r="F58" s="20"/>
      <c r="G58" s="20"/>
      <c r="H58" s="20">
        <v>10000</v>
      </c>
      <c r="I58" s="20"/>
      <c r="J58" s="20"/>
      <c r="K58" s="26">
        <v>2023</v>
      </c>
      <c r="L58" s="33" t="s">
        <v>193</v>
      </c>
      <c r="M58" s="20" t="s">
        <v>11</v>
      </c>
      <c r="N58" s="20" t="s">
        <v>204</v>
      </c>
      <c r="O58" s="20" t="s">
        <v>302</v>
      </c>
      <c r="P58" s="24"/>
    </row>
    <row r="59" spans="1:16" ht="57.6" thickBot="1" x14ac:dyDescent="0.35">
      <c r="A59" s="12" t="s">
        <v>418</v>
      </c>
      <c r="B59" s="16" t="s">
        <v>230</v>
      </c>
      <c r="C59" s="8">
        <v>136951.35999999999</v>
      </c>
      <c r="D59" s="8">
        <v>136951.35999999999</v>
      </c>
      <c r="E59" s="8"/>
      <c r="F59" s="8"/>
      <c r="G59" s="8"/>
      <c r="H59" s="8"/>
      <c r="I59" s="8"/>
      <c r="J59" s="8"/>
      <c r="K59" s="2">
        <v>2023</v>
      </c>
      <c r="L59" s="37" t="s">
        <v>231</v>
      </c>
      <c r="M59" s="2" t="s">
        <v>11</v>
      </c>
      <c r="N59" s="2" t="s">
        <v>51</v>
      </c>
      <c r="O59" s="2" t="s">
        <v>340</v>
      </c>
    </row>
    <row r="60" spans="1:16" ht="91.8" thickBot="1" x14ac:dyDescent="0.35">
      <c r="A60" s="20" t="s">
        <v>419</v>
      </c>
      <c r="B60" s="19" t="s">
        <v>260</v>
      </c>
      <c r="C60" s="20">
        <v>229020.67</v>
      </c>
      <c r="D60" s="20">
        <v>229020.67</v>
      </c>
      <c r="E60" s="20"/>
      <c r="F60" s="20"/>
      <c r="G60" s="20"/>
      <c r="H60" s="20"/>
      <c r="I60" s="20"/>
      <c r="J60" s="20"/>
      <c r="K60" s="26">
        <v>2024</v>
      </c>
      <c r="L60" s="33" t="s">
        <v>261</v>
      </c>
      <c r="M60" s="20" t="s">
        <v>11</v>
      </c>
      <c r="N60" s="20" t="s">
        <v>50</v>
      </c>
      <c r="O60" s="20" t="s">
        <v>341</v>
      </c>
      <c r="P60" s="24"/>
    </row>
    <row r="61" spans="1:16" ht="23.4" thickBot="1" x14ac:dyDescent="0.35">
      <c r="A61" s="12" t="s">
        <v>420</v>
      </c>
      <c r="B61" s="16" t="s">
        <v>52</v>
      </c>
      <c r="C61" s="8">
        <v>73000</v>
      </c>
      <c r="D61" s="8">
        <v>10000</v>
      </c>
      <c r="E61" s="8">
        <v>43000</v>
      </c>
      <c r="F61" s="8">
        <v>20000</v>
      </c>
      <c r="G61" s="8"/>
      <c r="H61" s="8">
        <v>30000</v>
      </c>
      <c r="I61" s="8"/>
      <c r="J61" s="8"/>
      <c r="K61" s="2">
        <v>2022</v>
      </c>
      <c r="L61" s="37" t="s">
        <v>53</v>
      </c>
      <c r="M61" s="2" t="s">
        <v>22</v>
      </c>
      <c r="N61" s="2" t="s">
        <v>50</v>
      </c>
      <c r="O61" s="2"/>
    </row>
    <row r="62" spans="1:16" ht="23.4" thickBot="1" x14ac:dyDescent="0.35">
      <c r="A62" s="20" t="s">
        <v>421</v>
      </c>
      <c r="B62" s="19" t="s">
        <v>551</v>
      </c>
      <c r="C62" s="20">
        <v>650000</v>
      </c>
      <c r="D62" s="20"/>
      <c r="E62" s="20"/>
      <c r="F62" s="20"/>
      <c r="G62" s="20"/>
      <c r="H62" s="20"/>
      <c r="I62" s="20"/>
      <c r="J62" s="20"/>
      <c r="K62" s="26"/>
      <c r="L62" s="33" t="s">
        <v>551</v>
      </c>
      <c r="M62" s="20" t="s">
        <v>21</v>
      </c>
      <c r="N62" s="20" t="s">
        <v>50</v>
      </c>
      <c r="O62" s="20"/>
      <c r="P62" s="24"/>
    </row>
    <row r="63" spans="1:16" ht="57.6" thickBot="1" x14ac:dyDescent="0.35">
      <c r="A63" s="12" t="s">
        <v>422</v>
      </c>
      <c r="B63" s="16" t="s">
        <v>58</v>
      </c>
      <c r="C63" s="8">
        <v>13410</v>
      </c>
      <c r="D63" s="8">
        <v>13410</v>
      </c>
      <c r="E63" s="8"/>
      <c r="F63" s="8"/>
      <c r="G63" s="8"/>
      <c r="H63" s="8">
        <v>13410</v>
      </c>
      <c r="I63" s="8"/>
      <c r="J63" s="8"/>
      <c r="K63" s="2">
        <v>2022</v>
      </c>
      <c r="L63" s="37" t="s">
        <v>59</v>
      </c>
      <c r="M63" s="2" t="s">
        <v>46</v>
      </c>
      <c r="N63" s="2" t="s">
        <v>170</v>
      </c>
      <c r="O63" s="2"/>
    </row>
    <row r="64" spans="1:16" ht="23.4" thickBot="1" x14ac:dyDescent="0.35">
      <c r="A64" s="20" t="s">
        <v>423</v>
      </c>
      <c r="B64" s="19" t="s">
        <v>154</v>
      </c>
      <c r="C64" s="20">
        <v>50000</v>
      </c>
      <c r="D64" s="20">
        <v>50000</v>
      </c>
      <c r="E64" s="20"/>
      <c r="F64" s="20"/>
      <c r="G64" s="20"/>
      <c r="H64" s="20"/>
      <c r="I64" s="20"/>
      <c r="J64" s="20"/>
      <c r="K64" s="26">
        <v>2023</v>
      </c>
      <c r="L64" s="33" t="s">
        <v>61</v>
      </c>
      <c r="M64" s="20" t="s">
        <v>60</v>
      </c>
      <c r="N64" s="20" t="s">
        <v>65</v>
      </c>
      <c r="O64" s="20"/>
      <c r="P64" s="24"/>
    </row>
    <row r="65" spans="1:16" ht="34.799999999999997" thickBot="1" x14ac:dyDescent="0.35">
      <c r="A65" s="12" t="s">
        <v>424</v>
      </c>
      <c r="B65" s="16" t="s">
        <v>256</v>
      </c>
      <c r="C65" s="8">
        <v>185000</v>
      </c>
      <c r="D65" s="8">
        <f>C65</f>
        <v>185000</v>
      </c>
      <c r="E65" s="8"/>
      <c r="F65" s="8"/>
      <c r="G65" s="8"/>
      <c r="H65" s="8">
        <v>64674.5</v>
      </c>
      <c r="I65" s="8"/>
      <c r="J65" s="8"/>
      <c r="K65" s="2">
        <v>2022</v>
      </c>
      <c r="L65" s="37" t="s">
        <v>292</v>
      </c>
      <c r="M65" s="2" t="s">
        <v>11</v>
      </c>
      <c r="N65" s="2" t="s">
        <v>65</v>
      </c>
      <c r="O65" s="2"/>
    </row>
    <row r="66" spans="1:16" ht="46.2" thickBot="1" x14ac:dyDescent="0.35">
      <c r="A66" s="20" t="s">
        <v>425</v>
      </c>
      <c r="B66" s="19" t="s">
        <v>67</v>
      </c>
      <c r="C66" s="20">
        <v>23000</v>
      </c>
      <c r="D66" s="20">
        <v>23000</v>
      </c>
      <c r="E66" s="20"/>
      <c r="F66" s="20"/>
      <c r="G66" s="20"/>
      <c r="H66" s="20"/>
      <c r="I66" s="20"/>
      <c r="J66" s="20"/>
      <c r="K66" s="26">
        <v>2026</v>
      </c>
      <c r="L66" s="33" t="s">
        <v>161</v>
      </c>
      <c r="M66" s="20" t="s">
        <v>14</v>
      </c>
      <c r="N66" s="20" t="s">
        <v>71</v>
      </c>
      <c r="O66" s="20"/>
      <c r="P66" s="24"/>
    </row>
    <row r="67" spans="1:16" ht="46.2" thickBot="1" x14ac:dyDescent="0.35">
      <c r="A67" s="12" t="s">
        <v>426</v>
      </c>
      <c r="B67" s="16" t="s">
        <v>68</v>
      </c>
      <c r="C67" s="8">
        <v>40000</v>
      </c>
      <c r="D67" s="8">
        <v>40000</v>
      </c>
      <c r="E67" s="8"/>
      <c r="F67" s="8"/>
      <c r="G67" s="8">
        <v>15000</v>
      </c>
      <c r="H67" s="8">
        <v>25000</v>
      </c>
      <c r="I67" s="8"/>
      <c r="J67" s="8"/>
      <c r="K67" s="2">
        <v>2023</v>
      </c>
      <c r="L67" s="37" t="s">
        <v>69</v>
      </c>
      <c r="M67" s="2" t="s">
        <v>11</v>
      </c>
      <c r="N67" s="2" t="s">
        <v>74</v>
      </c>
      <c r="O67" s="2"/>
    </row>
    <row r="68" spans="1:16" ht="80.400000000000006" thickBot="1" x14ac:dyDescent="0.35">
      <c r="A68" s="20" t="s">
        <v>427</v>
      </c>
      <c r="B68" s="19" t="s">
        <v>70</v>
      </c>
      <c r="C68" s="20">
        <v>113000</v>
      </c>
      <c r="D68" s="20">
        <v>16950</v>
      </c>
      <c r="E68" s="20">
        <v>96050</v>
      </c>
      <c r="F68" s="20"/>
      <c r="G68" s="20"/>
      <c r="H68" s="20">
        <v>60000</v>
      </c>
      <c r="I68" s="20"/>
      <c r="J68" s="20"/>
      <c r="K68" s="26">
        <v>2022</v>
      </c>
      <c r="L68" s="33" t="s">
        <v>192</v>
      </c>
      <c r="M68" s="20" t="s">
        <v>11</v>
      </c>
      <c r="N68" s="20" t="s">
        <v>78</v>
      </c>
      <c r="O68" s="20"/>
      <c r="P68" s="24"/>
    </row>
    <row r="69" spans="1:16" ht="23.4" thickBot="1" x14ac:dyDescent="0.35">
      <c r="A69" s="12" t="s">
        <v>428</v>
      </c>
      <c r="B69" s="16" t="s">
        <v>72</v>
      </c>
      <c r="C69" s="8">
        <v>60000</v>
      </c>
      <c r="D69" s="8">
        <v>60000</v>
      </c>
      <c r="E69" s="8"/>
      <c r="F69" s="8"/>
      <c r="G69" s="8"/>
      <c r="H69" s="8">
        <v>60000</v>
      </c>
      <c r="I69" s="8"/>
      <c r="J69" s="8"/>
      <c r="K69" s="2">
        <v>2023</v>
      </c>
      <c r="L69" s="37" t="s">
        <v>294</v>
      </c>
      <c r="M69" s="2" t="s">
        <v>73</v>
      </c>
      <c r="N69" s="2" t="s">
        <v>50</v>
      </c>
      <c r="O69" s="2"/>
    </row>
    <row r="70" spans="1:16" ht="69" thickBot="1" x14ac:dyDescent="0.35">
      <c r="A70" s="20" t="s">
        <v>429</v>
      </c>
      <c r="B70" s="19" t="s">
        <v>75</v>
      </c>
      <c r="C70" s="20">
        <v>1488606.46</v>
      </c>
      <c r="D70" s="20">
        <f>C70-E70-F70-G70</f>
        <v>71619.890000000014</v>
      </c>
      <c r="E70" s="20">
        <v>485603</v>
      </c>
      <c r="F70" s="20">
        <v>921383.57</v>
      </c>
      <c r="G70" s="20">
        <v>10000</v>
      </c>
      <c r="H70" s="20">
        <v>0</v>
      </c>
      <c r="I70" s="20"/>
      <c r="J70" s="20"/>
      <c r="K70" s="26">
        <v>2022</v>
      </c>
      <c r="L70" s="33" t="s">
        <v>246</v>
      </c>
      <c r="M70" s="20" t="s">
        <v>11</v>
      </c>
      <c r="N70" s="20" t="s">
        <v>50</v>
      </c>
      <c r="O70" s="20"/>
      <c r="P70" s="24"/>
    </row>
    <row r="71" spans="1:16" ht="103.2" thickBot="1" x14ac:dyDescent="0.35">
      <c r="A71" s="12" t="s">
        <v>430</v>
      </c>
      <c r="B71" s="16" t="s">
        <v>234</v>
      </c>
      <c r="C71" s="8">
        <v>901696.69</v>
      </c>
      <c r="D71" s="8">
        <v>156492.81</v>
      </c>
      <c r="E71" s="8">
        <v>745203.88</v>
      </c>
      <c r="F71" s="8"/>
      <c r="G71" s="8"/>
      <c r="H71" s="8">
        <v>120350</v>
      </c>
      <c r="I71" s="8"/>
      <c r="J71" s="8"/>
      <c r="K71" s="2">
        <v>2023</v>
      </c>
      <c r="L71" s="37" t="s">
        <v>338</v>
      </c>
      <c r="M71" s="2" t="s">
        <v>11</v>
      </c>
      <c r="N71" s="2" t="s">
        <v>50</v>
      </c>
      <c r="O71" s="2"/>
    </row>
    <row r="72" spans="1:16" ht="34.799999999999997" thickBot="1" x14ac:dyDescent="0.35">
      <c r="A72" s="20" t="s">
        <v>431</v>
      </c>
      <c r="B72" s="19" t="s">
        <v>519</v>
      </c>
      <c r="C72" s="20">
        <v>226878.61</v>
      </c>
      <c r="D72" s="20">
        <v>226878.61</v>
      </c>
      <c r="E72" s="20"/>
      <c r="F72" s="20"/>
      <c r="G72" s="20"/>
      <c r="H72" s="20">
        <v>226878.61</v>
      </c>
      <c r="I72" s="20"/>
      <c r="J72" s="20"/>
      <c r="K72" s="26">
        <v>2025</v>
      </c>
      <c r="L72" s="33" t="s">
        <v>333</v>
      </c>
      <c r="M72" s="20" t="s">
        <v>11</v>
      </c>
      <c r="N72" s="20" t="s">
        <v>50</v>
      </c>
      <c r="O72" s="20"/>
      <c r="P72" s="24"/>
    </row>
    <row r="73" spans="1:16" ht="34.799999999999997" thickBot="1" x14ac:dyDescent="0.35">
      <c r="A73" s="12" t="s">
        <v>432</v>
      </c>
      <c r="B73" s="16" t="s">
        <v>310</v>
      </c>
      <c r="C73" s="8">
        <v>20000</v>
      </c>
      <c r="D73" s="8">
        <f>C73*0.3</f>
        <v>6000</v>
      </c>
      <c r="E73" s="8">
        <f>C73*0.7</f>
        <v>14000</v>
      </c>
      <c r="F73" s="8"/>
      <c r="G73" s="8"/>
      <c r="H73" s="8">
        <f>C73</f>
        <v>20000</v>
      </c>
      <c r="I73" s="8"/>
      <c r="J73" s="8"/>
      <c r="K73" s="2">
        <v>2025</v>
      </c>
      <c r="L73" s="37" t="s">
        <v>310</v>
      </c>
      <c r="M73" s="2" t="s">
        <v>347</v>
      </c>
      <c r="N73" s="2" t="s">
        <v>50</v>
      </c>
      <c r="O73" s="2" t="s">
        <v>552</v>
      </c>
    </row>
    <row r="74" spans="1:16" ht="23.4" thickBot="1" x14ac:dyDescent="0.35">
      <c r="A74" s="20" t="s">
        <v>433</v>
      </c>
      <c r="B74" s="19" t="s">
        <v>311</v>
      </c>
      <c r="C74" s="20">
        <v>20000</v>
      </c>
      <c r="D74" s="20">
        <f t="shared" ref="D74:D92" si="4">C74*0.3</f>
        <v>6000</v>
      </c>
      <c r="E74" s="20">
        <f t="shared" ref="E74:E92" si="5">C74*0.7</f>
        <v>14000</v>
      </c>
      <c r="F74" s="20"/>
      <c r="G74" s="20"/>
      <c r="H74" s="20">
        <f t="shared" ref="H74:H92" si="6">C74</f>
        <v>20000</v>
      </c>
      <c r="I74" s="20"/>
      <c r="J74" s="20"/>
      <c r="K74" s="26">
        <v>2025</v>
      </c>
      <c r="L74" s="33" t="s">
        <v>510</v>
      </c>
      <c r="M74" s="20" t="s">
        <v>362</v>
      </c>
      <c r="N74" s="20" t="s">
        <v>50</v>
      </c>
      <c r="O74" s="2"/>
      <c r="P74" s="24"/>
    </row>
    <row r="75" spans="1:16" ht="34.799999999999997" thickBot="1" x14ac:dyDescent="0.35">
      <c r="A75" s="12" t="s">
        <v>434</v>
      </c>
      <c r="B75" s="16" t="s">
        <v>312</v>
      </c>
      <c r="C75" s="8">
        <v>20000</v>
      </c>
      <c r="D75" s="8">
        <f t="shared" si="4"/>
        <v>6000</v>
      </c>
      <c r="E75" s="8">
        <f t="shared" si="5"/>
        <v>14000</v>
      </c>
      <c r="F75" s="8"/>
      <c r="G75" s="8"/>
      <c r="H75" s="8">
        <f t="shared" si="6"/>
        <v>20000</v>
      </c>
      <c r="I75" s="8"/>
      <c r="J75" s="8"/>
      <c r="K75" s="2">
        <v>2025</v>
      </c>
      <c r="L75" s="37" t="s">
        <v>509</v>
      </c>
      <c r="M75" s="2" t="s">
        <v>46</v>
      </c>
      <c r="N75" s="2" t="s">
        <v>50</v>
      </c>
      <c r="O75" s="2" t="s">
        <v>552</v>
      </c>
    </row>
    <row r="76" spans="1:16" ht="34.799999999999997" thickBot="1" x14ac:dyDescent="0.35">
      <c r="A76" s="20" t="s">
        <v>435</v>
      </c>
      <c r="B76" s="19" t="s">
        <v>313</v>
      </c>
      <c r="C76" s="20">
        <v>20000</v>
      </c>
      <c r="D76" s="20">
        <f t="shared" si="4"/>
        <v>6000</v>
      </c>
      <c r="E76" s="20">
        <f t="shared" si="5"/>
        <v>14000</v>
      </c>
      <c r="F76" s="20"/>
      <c r="G76" s="20"/>
      <c r="H76" s="20">
        <f t="shared" si="6"/>
        <v>20000</v>
      </c>
      <c r="I76" s="20"/>
      <c r="J76" s="20"/>
      <c r="K76" s="26">
        <v>2025</v>
      </c>
      <c r="L76" s="33" t="s">
        <v>344</v>
      </c>
      <c r="M76" s="20" t="s">
        <v>343</v>
      </c>
      <c r="N76" s="20" t="s">
        <v>50</v>
      </c>
      <c r="O76" s="2"/>
      <c r="P76" s="24"/>
    </row>
    <row r="77" spans="1:16" ht="46.2" thickBot="1" x14ac:dyDescent="0.35">
      <c r="A77" s="12" t="s">
        <v>436</v>
      </c>
      <c r="B77" s="16" t="s">
        <v>314</v>
      </c>
      <c r="C77" s="8">
        <v>17503.259999999998</v>
      </c>
      <c r="D77" s="8">
        <f t="shared" si="4"/>
        <v>5250.9779999999992</v>
      </c>
      <c r="E77" s="8">
        <f t="shared" si="5"/>
        <v>12252.281999999997</v>
      </c>
      <c r="F77" s="8"/>
      <c r="G77" s="8"/>
      <c r="H77" s="8">
        <f t="shared" si="6"/>
        <v>17503.259999999998</v>
      </c>
      <c r="I77" s="8"/>
      <c r="J77" s="8"/>
      <c r="K77" s="2">
        <v>2025</v>
      </c>
      <c r="L77" s="37" t="s">
        <v>345</v>
      </c>
      <c r="M77" s="2" t="s">
        <v>22</v>
      </c>
      <c r="N77" s="2" t="s">
        <v>50</v>
      </c>
      <c r="O77" s="2" t="s">
        <v>552</v>
      </c>
    </row>
    <row r="78" spans="1:16" ht="80.400000000000006" thickBot="1" x14ac:dyDescent="0.35">
      <c r="A78" s="20" t="s">
        <v>437</v>
      </c>
      <c r="B78" s="19" t="s">
        <v>315</v>
      </c>
      <c r="C78" s="20">
        <v>20000</v>
      </c>
      <c r="D78" s="20">
        <f t="shared" si="4"/>
        <v>6000</v>
      </c>
      <c r="E78" s="20">
        <f t="shared" si="5"/>
        <v>14000</v>
      </c>
      <c r="F78" s="20"/>
      <c r="G78" s="20"/>
      <c r="H78" s="20">
        <f t="shared" si="6"/>
        <v>20000</v>
      </c>
      <c r="I78" s="20"/>
      <c r="J78" s="20"/>
      <c r="K78" s="26">
        <v>2025</v>
      </c>
      <c r="L78" s="33" t="s">
        <v>346</v>
      </c>
      <c r="M78" s="20" t="s">
        <v>347</v>
      </c>
      <c r="N78" s="20" t="s">
        <v>50</v>
      </c>
      <c r="O78" s="2" t="s">
        <v>552</v>
      </c>
      <c r="P78" s="24"/>
    </row>
    <row r="79" spans="1:16" ht="69" thickBot="1" x14ac:dyDescent="0.35">
      <c r="A79" s="12" t="s">
        <v>438</v>
      </c>
      <c r="B79" s="16" t="s">
        <v>316</v>
      </c>
      <c r="C79" s="8">
        <v>20000</v>
      </c>
      <c r="D79" s="8">
        <f t="shared" si="4"/>
        <v>6000</v>
      </c>
      <c r="E79" s="8">
        <f t="shared" si="5"/>
        <v>14000</v>
      </c>
      <c r="F79" s="8"/>
      <c r="G79" s="8"/>
      <c r="H79" s="8">
        <f t="shared" si="6"/>
        <v>20000</v>
      </c>
      <c r="I79" s="8"/>
      <c r="J79" s="8"/>
      <c r="K79" s="2">
        <v>2025</v>
      </c>
      <c r="L79" s="37" t="s">
        <v>349</v>
      </c>
      <c r="M79" s="2" t="s">
        <v>348</v>
      </c>
      <c r="N79" s="2" t="s">
        <v>50</v>
      </c>
      <c r="O79" s="2" t="s">
        <v>552</v>
      </c>
    </row>
    <row r="80" spans="1:16" ht="23.4" thickBot="1" x14ac:dyDescent="0.35">
      <c r="A80" s="20" t="s">
        <v>439</v>
      </c>
      <c r="B80" s="19" t="s">
        <v>317</v>
      </c>
      <c r="C80" s="20">
        <v>20000</v>
      </c>
      <c r="D80" s="20">
        <f t="shared" si="4"/>
        <v>6000</v>
      </c>
      <c r="E80" s="20">
        <f t="shared" si="5"/>
        <v>14000</v>
      </c>
      <c r="F80" s="20"/>
      <c r="G80" s="20"/>
      <c r="H80" s="20">
        <f t="shared" si="6"/>
        <v>20000</v>
      </c>
      <c r="I80" s="20"/>
      <c r="J80" s="20"/>
      <c r="K80" s="26">
        <v>2025</v>
      </c>
      <c r="L80" s="33" t="s">
        <v>350</v>
      </c>
      <c r="M80" s="20" t="s">
        <v>60</v>
      </c>
      <c r="N80" s="20" t="s">
        <v>50</v>
      </c>
      <c r="O80" s="20"/>
      <c r="P80" s="24"/>
    </row>
    <row r="81" spans="1:16" ht="23.4" thickBot="1" x14ac:dyDescent="0.35">
      <c r="A81" s="12" t="s">
        <v>440</v>
      </c>
      <c r="B81" s="16" t="s">
        <v>318</v>
      </c>
      <c r="C81" s="8">
        <v>20000</v>
      </c>
      <c r="D81" s="8">
        <f t="shared" si="4"/>
        <v>6000</v>
      </c>
      <c r="E81" s="8">
        <f t="shared" si="5"/>
        <v>14000</v>
      </c>
      <c r="F81" s="8"/>
      <c r="G81" s="8"/>
      <c r="H81" s="8">
        <f t="shared" si="6"/>
        <v>20000</v>
      </c>
      <c r="I81" s="8"/>
      <c r="J81" s="8"/>
      <c r="K81" s="2">
        <v>2025</v>
      </c>
      <c r="L81" s="37" t="s">
        <v>351</v>
      </c>
      <c r="M81" s="2" t="s">
        <v>112</v>
      </c>
      <c r="N81" s="2" t="s">
        <v>50</v>
      </c>
      <c r="O81" s="2" t="s">
        <v>552</v>
      </c>
    </row>
    <row r="82" spans="1:16" ht="34.799999999999997" thickBot="1" x14ac:dyDescent="0.35">
      <c r="A82" s="20" t="s">
        <v>441</v>
      </c>
      <c r="B82" s="19" t="s">
        <v>319</v>
      </c>
      <c r="C82" s="20">
        <v>20000</v>
      </c>
      <c r="D82" s="20">
        <f t="shared" si="4"/>
        <v>6000</v>
      </c>
      <c r="E82" s="20">
        <f t="shared" si="5"/>
        <v>14000</v>
      </c>
      <c r="F82" s="20"/>
      <c r="G82" s="20"/>
      <c r="H82" s="20">
        <f t="shared" si="6"/>
        <v>20000</v>
      </c>
      <c r="I82" s="20"/>
      <c r="J82" s="20"/>
      <c r="K82" s="26">
        <v>2025</v>
      </c>
      <c r="L82" s="33" t="s">
        <v>352</v>
      </c>
      <c r="M82" s="20" t="s">
        <v>353</v>
      </c>
      <c r="N82" s="20" t="s">
        <v>50</v>
      </c>
      <c r="O82" s="2" t="s">
        <v>552</v>
      </c>
      <c r="P82" s="24"/>
    </row>
    <row r="83" spans="1:16" ht="23.4" thickBot="1" x14ac:dyDescent="0.35">
      <c r="A83" s="12" t="s">
        <v>442</v>
      </c>
      <c r="B83" s="16" t="s">
        <v>320</v>
      </c>
      <c r="C83" s="8">
        <v>20000</v>
      </c>
      <c r="D83" s="8">
        <f t="shared" si="4"/>
        <v>6000</v>
      </c>
      <c r="E83" s="8">
        <f t="shared" si="5"/>
        <v>14000</v>
      </c>
      <c r="F83" s="8"/>
      <c r="G83" s="8"/>
      <c r="H83" s="8">
        <f t="shared" si="6"/>
        <v>20000</v>
      </c>
      <c r="I83" s="8"/>
      <c r="J83" s="8"/>
      <c r="K83" s="2">
        <v>2025</v>
      </c>
      <c r="L83" s="37" t="s">
        <v>354</v>
      </c>
      <c r="M83" s="2" t="s">
        <v>57</v>
      </c>
      <c r="N83" s="2" t="s">
        <v>50</v>
      </c>
      <c r="O83" s="2" t="s">
        <v>552</v>
      </c>
    </row>
    <row r="84" spans="1:16" ht="34.799999999999997" thickBot="1" x14ac:dyDescent="0.35">
      <c r="A84" s="20" t="s">
        <v>443</v>
      </c>
      <c r="B84" s="19" t="s">
        <v>321</v>
      </c>
      <c r="C84" s="20">
        <v>20000</v>
      </c>
      <c r="D84" s="20">
        <f t="shared" si="4"/>
        <v>6000</v>
      </c>
      <c r="E84" s="20">
        <f t="shared" si="5"/>
        <v>14000</v>
      </c>
      <c r="F84" s="20"/>
      <c r="G84" s="20"/>
      <c r="H84" s="20">
        <f t="shared" si="6"/>
        <v>20000</v>
      </c>
      <c r="I84" s="20"/>
      <c r="J84" s="20"/>
      <c r="K84" s="26">
        <v>2025</v>
      </c>
      <c r="L84" s="33" t="s">
        <v>355</v>
      </c>
      <c r="M84" s="20" t="s">
        <v>356</v>
      </c>
      <c r="N84" s="20" t="s">
        <v>50</v>
      </c>
      <c r="O84" s="2" t="s">
        <v>552</v>
      </c>
      <c r="P84" s="24"/>
    </row>
    <row r="85" spans="1:16" ht="46.2" thickBot="1" x14ac:dyDescent="0.35">
      <c r="A85" s="12" t="s">
        <v>444</v>
      </c>
      <c r="B85" s="16" t="s">
        <v>322</v>
      </c>
      <c r="C85" s="8">
        <v>19807.7</v>
      </c>
      <c r="D85" s="8">
        <f t="shared" si="4"/>
        <v>5942.31</v>
      </c>
      <c r="E85" s="8">
        <f t="shared" si="5"/>
        <v>13865.39</v>
      </c>
      <c r="F85" s="8"/>
      <c r="G85" s="8"/>
      <c r="H85" s="8">
        <f t="shared" si="6"/>
        <v>19807.7</v>
      </c>
      <c r="I85" s="8"/>
      <c r="J85" s="8"/>
      <c r="K85" s="2">
        <v>2025</v>
      </c>
      <c r="L85" s="37" t="s">
        <v>357</v>
      </c>
      <c r="M85" s="2" t="s">
        <v>14</v>
      </c>
      <c r="N85" s="2" t="s">
        <v>50</v>
      </c>
      <c r="O85" s="2" t="s">
        <v>552</v>
      </c>
    </row>
    <row r="86" spans="1:16" ht="34.799999999999997" thickBot="1" x14ac:dyDescent="0.35">
      <c r="A86" s="20" t="s">
        <v>445</v>
      </c>
      <c r="B86" s="19" t="s">
        <v>323</v>
      </c>
      <c r="C86" s="20">
        <v>19936.47</v>
      </c>
      <c r="D86" s="20">
        <f t="shared" si="4"/>
        <v>5980.9409999999998</v>
      </c>
      <c r="E86" s="20">
        <f t="shared" si="5"/>
        <v>13955.529</v>
      </c>
      <c r="F86" s="20"/>
      <c r="G86" s="20"/>
      <c r="H86" s="20">
        <f t="shared" si="6"/>
        <v>19936.47</v>
      </c>
      <c r="I86" s="20"/>
      <c r="J86" s="20"/>
      <c r="K86" s="26">
        <v>2025</v>
      </c>
      <c r="L86" s="33" t="s">
        <v>358</v>
      </c>
      <c r="M86" s="20" t="s">
        <v>40</v>
      </c>
      <c r="N86" s="20" t="s">
        <v>50</v>
      </c>
      <c r="O86" s="2" t="s">
        <v>552</v>
      </c>
      <c r="P86" s="24"/>
    </row>
    <row r="87" spans="1:16" ht="23.4" thickBot="1" x14ac:dyDescent="0.35">
      <c r="A87" s="12" t="s">
        <v>446</v>
      </c>
      <c r="B87" s="16" t="s">
        <v>324</v>
      </c>
      <c r="C87" s="8">
        <v>20000</v>
      </c>
      <c r="D87" s="8">
        <f t="shared" si="4"/>
        <v>6000</v>
      </c>
      <c r="E87" s="8">
        <f t="shared" si="5"/>
        <v>14000</v>
      </c>
      <c r="F87" s="8"/>
      <c r="G87" s="8"/>
      <c r="H87" s="8">
        <f t="shared" si="6"/>
        <v>20000</v>
      </c>
      <c r="I87" s="8"/>
      <c r="J87" s="8"/>
      <c r="K87" s="2">
        <v>2025</v>
      </c>
      <c r="L87" s="37" t="s">
        <v>359</v>
      </c>
      <c r="M87" s="2" t="s">
        <v>23</v>
      </c>
      <c r="N87" s="2" t="s">
        <v>50</v>
      </c>
      <c r="O87" s="2" t="s">
        <v>552</v>
      </c>
    </row>
    <row r="88" spans="1:16" ht="34.799999999999997" thickBot="1" x14ac:dyDescent="0.35">
      <c r="A88" s="20" t="s">
        <v>447</v>
      </c>
      <c r="B88" s="19" t="s">
        <v>325</v>
      </c>
      <c r="C88" s="20">
        <v>12972.03</v>
      </c>
      <c r="D88" s="20">
        <f t="shared" si="4"/>
        <v>3891.6089999999999</v>
      </c>
      <c r="E88" s="20">
        <f t="shared" si="5"/>
        <v>9080.4210000000003</v>
      </c>
      <c r="F88" s="20"/>
      <c r="G88" s="20"/>
      <c r="H88" s="20">
        <f t="shared" si="6"/>
        <v>12972.03</v>
      </c>
      <c r="I88" s="20"/>
      <c r="J88" s="20"/>
      <c r="K88" s="26">
        <v>2025</v>
      </c>
      <c r="L88" s="33" t="s">
        <v>360</v>
      </c>
      <c r="M88" s="20" t="s">
        <v>29</v>
      </c>
      <c r="N88" s="20" t="s">
        <v>50</v>
      </c>
      <c r="O88" s="2" t="s">
        <v>552</v>
      </c>
      <c r="P88" s="24"/>
    </row>
    <row r="89" spans="1:16" ht="34.799999999999997" thickBot="1" x14ac:dyDescent="0.35">
      <c r="A89" s="12" t="s">
        <v>448</v>
      </c>
      <c r="B89" s="16" t="s">
        <v>326</v>
      </c>
      <c r="C89" s="8">
        <v>20000</v>
      </c>
      <c r="D89" s="8">
        <f t="shared" si="4"/>
        <v>6000</v>
      </c>
      <c r="E89" s="8">
        <f t="shared" si="5"/>
        <v>14000</v>
      </c>
      <c r="F89" s="8"/>
      <c r="G89" s="8"/>
      <c r="H89" s="8">
        <f t="shared" si="6"/>
        <v>20000</v>
      </c>
      <c r="I89" s="8"/>
      <c r="J89" s="8"/>
      <c r="K89" s="2">
        <v>2025</v>
      </c>
      <c r="L89" s="37" t="s">
        <v>361</v>
      </c>
      <c r="M89" s="2" t="s">
        <v>362</v>
      </c>
      <c r="N89" s="2" t="s">
        <v>50</v>
      </c>
      <c r="O89" s="2"/>
    </row>
    <row r="90" spans="1:16" ht="27.75" customHeight="1" thickBot="1" x14ac:dyDescent="0.35">
      <c r="A90" s="20" t="s">
        <v>449</v>
      </c>
      <c r="B90" s="19" t="s">
        <v>327</v>
      </c>
      <c r="C90" s="20">
        <v>19299.5</v>
      </c>
      <c r="D90" s="20">
        <f t="shared" si="4"/>
        <v>5789.8499999999995</v>
      </c>
      <c r="E90" s="20">
        <f t="shared" si="5"/>
        <v>13509.65</v>
      </c>
      <c r="F90" s="20"/>
      <c r="G90" s="20"/>
      <c r="H90" s="20">
        <f t="shared" si="6"/>
        <v>19299.5</v>
      </c>
      <c r="I90" s="20"/>
      <c r="J90" s="20"/>
      <c r="K90" s="26">
        <v>2025</v>
      </c>
      <c r="L90" s="33" t="s">
        <v>363</v>
      </c>
      <c r="M90" s="20" t="s">
        <v>40</v>
      </c>
      <c r="N90" s="20" t="s">
        <v>50</v>
      </c>
      <c r="O90" s="2" t="s">
        <v>552</v>
      </c>
      <c r="P90" s="24"/>
    </row>
    <row r="91" spans="1:16" ht="27.75" customHeight="1" thickBot="1" x14ac:dyDescent="0.35">
      <c r="A91" s="12" t="s">
        <v>450</v>
      </c>
      <c r="B91" s="16" t="s">
        <v>328</v>
      </c>
      <c r="C91" s="8">
        <v>19472.5</v>
      </c>
      <c r="D91" s="8">
        <f t="shared" si="4"/>
        <v>5841.75</v>
      </c>
      <c r="E91" s="8">
        <f t="shared" si="5"/>
        <v>13630.75</v>
      </c>
      <c r="F91" s="8"/>
      <c r="G91" s="8"/>
      <c r="H91" s="8">
        <f t="shared" si="6"/>
        <v>19472.5</v>
      </c>
      <c r="I91" s="8"/>
      <c r="J91" s="8"/>
      <c r="K91" s="2">
        <v>2025</v>
      </c>
      <c r="L91" s="37" t="s">
        <v>364</v>
      </c>
      <c r="M91" s="2" t="s">
        <v>102</v>
      </c>
      <c r="N91" s="2" t="s">
        <v>205</v>
      </c>
      <c r="O91" s="2" t="s">
        <v>552</v>
      </c>
    </row>
    <row r="92" spans="1:16" ht="27.75" customHeight="1" thickBot="1" x14ac:dyDescent="0.35">
      <c r="A92" s="20" t="s">
        <v>451</v>
      </c>
      <c r="B92" s="19" t="s">
        <v>329</v>
      </c>
      <c r="C92" s="20">
        <v>13713.49</v>
      </c>
      <c r="D92" s="20">
        <f t="shared" si="4"/>
        <v>4114.0469999999996</v>
      </c>
      <c r="E92" s="20">
        <f t="shared" si="5"/>
        <v>9599.4429999999993</v>
      </c>
      <c r="F92" s="20"/>
      <c r="G92" s="20"/>
      <c r="H92" s="20">
        <f t="shared" si="6"/>
        <v>13713.49</v>
      </c>
      <c r="I92" s="20"/>
      <c r="J92" s="20"/>
      <c r="K92" s="26">
        <v>2025</v>
      </c>
      <c r="L92" s="33" t="s">
        <v>365</v>
      </c>
      <c r="M92" s="20" t="s">
        <v>366</v>
      </c>
      <c r="N92" s="20" t="s">
        <v>65</v>
      </c>
      <c r="O92" s="2" t="s">
        <v>552</v>
      </c>
      <c r="P92" s="24"/>
    </row>
    <row r="93" spans="1:16" ht="34.799999999999997" thickBot="1" x14ac:dyDescent="0.35">
      <c r="A93" s="12" t="s">
        <v>452</v>
      </c>
      <c r="B93" s="16" t="s">
        <v>195</v>
      </c>
      <c r="C93" s="8">
        <v>300000</v>
      </c>
      <c r="D93" s="8"/>
      <c r="E93" s="8"/>
      <c r="F93" s="8"/>
      <c r="G93" s="8"/>
      <c r="H93" s="8"/>
      <c r="I93" s="8"/>
      <c r="J93" s="8"/>
      <c r="K93" s="2">
        <v>2025</v>
      </c>
      <c r="L93" s="37" t="s">
        <v>280</v>
      </c>
      <c r="M93" s="2" t="s">
        <v>11</v>
      </c>
      <c r="N93" s="2" t="s">
        <v>79</v>
      </c>
      <c r="O93" s="2"/>
    </row>
    <row r="94" spans="1:16" ht="69" thickBot="1" x14ac:dyDescent="0.35">
      <c r="A94" s="20" t="s">
        <v>453</v>
      </c>
      <c r="B94" s="19" t="s">
        <v>66</v>
      </c>
      <c r="C94" s="20">
        <v>48303.199999999997</v>
      </c>
      <c r="D94" s="20">
        <v>48303.199999999997</v>
      </c>
      <c r="E94" s="20"/>
      <c r="F94" s="20"/>
      <c r="G94" s="20"/>
      <c r="H94" s="20">
        <v>48303.199999999997</v>
      </c>
      <c r="I94" s="20"/>
      <c r="J94" s="20"/>
      <c r="K94" s="26">
        <v>2026</v>
      </c>
      <c r="L94" s="33" t="s">
        <v>293</v>
      </c>
      <c r="M94" s="20" t="s">
        <v>11</v>
      </c>
      <c r="N94" s="20" t="s">
        <v>83</v>
      </c>
      <c r="O94" s="20"/>
      <c r="P94" s="24"/>
    </row>
    <row r="95" spans="1:16" ht="34.799999999999997" thickBot="1" x14ac:dyDescent="0.35">
      <c r="A95" s="12" t="s">
        <v>454</v>
      </c>
      <c r="B95" s="16" t="s">
        <v>160</v>
      </c>
      <c r="C95" s="8">
        <v>70000</v>
      </c>
      <c r="D95" s="8">
        <v>70000</v>
      </c>
      <c r="E95" s="8"/>
      <c r="F95" s="8"/>
      <c r="G95" s="8"/>
      <c r="H95" s="8">
        <v>70000</v>
      </c>
      <c r="I95" s="8"/>
      <c r="J95" s="8"/>
      <c r="K95" s="2">
        <v>2026</v>
      </c>
      <c r="L95" s="37" t="s">
        <v>161</v>
      </c>
      <c r="M95" s="2" t="s">
        <v>11</v>
      </c>
      <c r="N95" s="2"/>
      <c r="O95" s="2"/>
    </row>
    <row r="96" spans="1:16" ht="46.2" thickBot="1" x14ac:dyDescent="0.35">
      <c r="A96" s="20" t="s">
        <v>455</v>
      </c>
      <c r="B96" s="19" t="s">
        <v>81</v>
      </c>
      <c r="C96" s="20">
        <v>30000</v>
      </c>
      <c r="D96" s="20">
        <v>30000</v>
      </c>
      <c r="E96" s="20"/>
      <c r="F96" s="20"/>
      <c r="G96" s="20">
        <v>10000</v>
      </c>
      <c r="H96" s="20">
        <v>10000</v>
      </c>
      <c r="I96" s="20"/>
      <c r="J96" s="20"/>
      <c r="K96" s="26">
        <v>2022</v>
      </c>
      <c r="L96" s="33" t="s">
        <v>82</v>
      </c>
      <c r="M96" s="20" t="s">
        <v>11</v>
      </c>
      <c r="N96" s="20"/>
      <c r="O96" s="20"/>
      <c r="P96" s="24"/>
    </row>
    <row r="97" spans="1:16" ht="80.400000000000006" thickBot="1" x14ac:dyDescent="0.35">
      <c r="A97" s="12" t="s">
        <v>456</v>
      </c>
      <c r="B97" s="16" t="s">
        <v>514</v>
      </c>
      <c r="C97" s="8">
        <v>209516.04</v>
      </c>
      <c r="D97" s="8" t="s">
        <v>515</v>
      </c>
      <c r="E97" s="8"/>
      <c r="F97" s="8"/>
      <c r="G97" s="8"/>
      <c r="H97" s="8" t="s">
        <v>515</v>
      </c>
      <c r="I97" s="8"/>
      <c r="J97" s="8"/>
      <c r="K97" s="2">
        <v>2025</v>
      </c>
      <c r="L97" s="37" t="s">
        <v>516</v>
      </c>
      <c r="M97" s="20" t="s">
        <v>11</v>
      </c>
      <c r="N97" s="2"/>
      <c r="O97" s="2" t="s">
        <v>552</v>
      </c>
    </row>
    <row r="98" spans="1:16" ht="42" customHeight="1" thickBot="1" x14ac:dyDescent="0.35">
      <c r="A98" s="47" t="s">
        <v>84</v>
      </c>
      <c r="B98" s="48"/>
      <c r="C98" s="10">
        <f>C99+C115</f>
        <v>18881937.051700003</v>
      </c>
      <c r="D98" s="10">
        <f t="shared" ref="D98:H98" si="7">D99+D115</f>
        <v>7145618.5649450002</v>
      </c>
      <c r="E98" s="10">
        <f t="shared" si="7"/>
        <v>9475782.8599999994</v>
      </c>
      <c r="F98" s="10">
        <f t="shared" si="7"/>
        <v>2261735.6167549998</v>
      </c>
      <c r="G98" s="10">
        <f t="shared" si="7"/>
        <v>849205.49</v>
      </c>
      <c r="H98" s="10">
        <f t="shared" si="7"/>
        <v>2260616.83</v>
      </c>
      <c r="I98" s="10"/>
      <c r="J98" s="10"/>
      <c r="K98" s="4"/>
      <c r="L98" s="39"/>
      <c r="M98" s="4"/>
      <c r="N98" s="4"/>
      <c r="O98" s="4"/>
    </row>
    <row r="99" spans="1:16" ht="42.75" customHeight="1" thickBot="1" x14ac:dyDescent="0.35">
      <c r="A99" s="46" t="s">
        <v>85</v>
      </c>
      <c r="B99" s="46"/>
      <c r="C99" s="11">
        <f>SUM(C100:C112)</f>
        <v>15621941.471700002</v>
      </c>
      <c r="D99" s="11">
        <f t="shared" ref="D99:H99" si="8">SUM(D100:D112)</f>
        <v>6910892.6949450001</v>
      </c>
      <c r="E99" s="11">
        <f t="shared" si="8"/>
        <v>6813313.1500000004</v>
      </c>
      <c r="F99" s="11">
        <f t="shared" si="8"/>
        <v>1897735.6167549998</v>
      </c>
      <c r="G99" s="11">
        <f t="shared" si="8"/>
        <v>779205.49</v>
      </c>
      <c r="H99" s="11">
        <f t="shared" si="8"/>
        <v>2150616.83</v>
      </c>
      <c r="I99" s="11"/>
      <c r="J99" s="11"/>
      <c r="K99" s="7"/>
      <c r="L99" s="38"/>
      <c r="M99" s="7"/>
      <c r="N99" s="7"/>
      <c r="O99" s="7"/>
    </row>
    <row r="100" spans="1:16" ht="34.799999999999997" thickBot="1" x14ac:dyDescent="0.35">
      <c r="A100" s="12" t="s">
        <v>457</v>
      </c>
      <c r="B100" s="16" t="s">
        <v>169</v>
      </c>
      <c r="C100" s="8">
        <v>100000</v>
      </c>
      <c r="D100" s="8">
        <v>20000</v>
      </c>
      <c r="E100" s="8"/>
      <c r="F100" s="8">
        <v>80000</v>
      </c>
      <c r="G100" s="8">
        <v>20000</v>
      </c>
      <c r="H100" s="8">
        <v>80000</v>
      </c>
      <c r="I100" s="8"/>
      <c r="J100" s="8"/>
      <c r="K100" s="2">
        <v>2022</v>
      </c>
      <c r="L100" s="37" t="s">
        <v>183</v>
      </c>
      <c r="M100" s="2" t="s">
        <v>11</v>
      </c>
      <c r="N100" s="2" t="s">
        <v>77</v>
      </c>
      <c r="O100" s="2" t="s">
        <v>302</v>
      </c>
    </row>
    <row r="101" spans="1:16" ht="34.799999999999997" thickBot="1" x14ac:dyDescent="0.35">
      <c r="A101" s="20" t="s">
        <v>458</v>
      </c>
      <c r="B101" s="19" t="s">
        <v>92</v>
      </c>
      <c r="C101" s="20">
        <v>865620.41</v>
      </c>
      <c r="D101" s="20">
        <v>129843.07</v>
      </c>
      <c r="E101" s="20"/>
      <c r="F101" s="20">
        <v>735777.34</v>
      </c>
      <c r="G101" s="20">
        <v>605934.29</v>
      </c>
      <c r="H101" s="20">
        <v>259686.12</v>
      </c>
      <c r="I101" s="20"/>
      <c r="J101" s="20"/>
      <c r="K101" s="26">
        <v>2022</v>
      </c>
      <c r="L101" s="33" t="s">
        <v>93</v>
      </c>
      <c r="M101" s="20" t="s">
        <v>11</v>
      </c>
      <c r="N101" s="20" t="s">
        <v>249</v>
      </c>
      <c r="O101" s="20" t="s">
        <v>302</v>
      </c>
      <c r="P101" s="24"/>
    </row>
    <row r="102" spans="1:16" ht="34.799999999999997" thickBot="1" x14ac:dyDescent="0.35">
      <c r="A102" s="12" t="s">
        <v>459</v>
      </c>
      <c r="B102" s="16" t="s">
        <v>94</v>
      </c>
      <c r="C102" s="8">
        <v>199091</v>
      </c>
      <c r="D102" s="8">
        <v>40934.9</v>
      </c>
      <c r="E102" s="8"/>
      <c r="F102" s="8">
        <v>158156.09</v>
      </c>
      <c r="G102" s="8">
        <v>143271.20000000001</v>
      </c>
      <c r="H102" s="8">
        <v>55819.8</v>
      </c>
      <c r="I102" s="8"/>
      <c r="J102" s="8"/>
      <c r="K102" s="2">
        <v>2022</v>
      </c>
      <c r="L102" s="37" t="s">
        <v>95</v>
      </c>
      <c r="M102" s="2" t="s">
        <v>11</v>
      </c>
      <c r="N102" s="2" t="s">
        <v>88</v>
      </c>
      <c r="O102" s="2" t="s">
        <v>302</v>
      </c>
    </row>
    <row r="103" spans="1:16" ht="57.6" thickBot="1" x14ac:dyDescent="0.35">
      <c r="A103" s="20" t="s">
        <v>460</v>
      </c>
      <c r="B103" s="19" t="s">
        <v>247</v>
      </c>
      <c r="C103" s="20">
        <v>479410.74</v>
      </c>
      <c r="D103" s="20"/>
      <c r="E103" s="20"/>
      <c r="F103" s="20">
        <v>479410.74</v>
      </c>
      <c r="G103" s="20"/>
      <c r="H103" s="20"/>
      <c r="I103" s="20"/>
      <c r="J103" s="20"/>
      <c r="K103" s="26">
        <v>2024</v>
      </c>
      <c r="L103" s="33" t="s">
        <v>248</v>
      </c>
      <c r="M103" s="20" t="s">
        <v>11</v>
      </c>
      <c r="N103" s="20" t="s">
        <v>77</v>
      </c>
      <c r="O103" s="20"/>
      <c r="P103" s="24"/>
    </row>
    <row r="104" spans="1:16" ht="23.4" thickBot="1" x14ac:dyDescent="0.35">
      <c r="A104" s="12" t="s">
        <v>461</v>
      </c>
      <c r="B104" s="16" t="s">
        <v>86</v>
      </c>
      <c r="C104" s="8">
        <v>250110.91</v>
      </c>
      <c r="D104" s="8">
        <f>C104-E104</f>
        <v>180110.91</v>
      </c>
      <c r="E104" s="8">
        <v>70000</v>
      </c>
      <c r="F104" s="8"/>
      <c r="G104" s="8"/>
      <c r="H104" s="8">
        <v>250110.91</v>
      </c>
      <c r="I104" s="8"/>
      <c r="J104" s="8"/>
      <c r="K104" s="2">
        <v>2024</v>
      </c>
      <c r="L104" s="37" t="s">
        <v>87</v>
      </c>
      <c r="M104" s="2" t="s">
        <v>22</v>
      </c>
      <c r="N104" s="2" t="s">
        <v>77</v>
      </c>
      <c r="O104" s="2" t="s">
        <v>552</v>
      </c>
    </row>
    <row r="105" spans="1:16" ht="126" thickBot="1" x14ac:dyDescent="0.35">
      <c r="A105" s="20" t="s">
        <v>462</v>
      </c>
      <c r="B105" s="19" t="s">
        <v>91</v>
      </c>
      <c r="C105" s="20">
        <v>1077668.3400000001</v>
      </c>
      <c r="D105" s="20">
        <v>204355.19</v>
      </c>
      <c r="E105" s="20">
        <v>873313.15</v>
      </c>
      <c r="F105" s="20"/>
      <c r="G105" s="20"/>
      <c r="H105" s="20"/>
      <c r="I105" s="20"/>
      <c r="J105" s="20"/>
      <c r="K105" s="26">
        <v>2024</v>
      </c>
      <c r="L105" s="33" t="s">
        <v>281</v>
      </c>
      <c r="M105" s="20" t="s">
        <v>11</v>
      </c>
      <c r="N105" s="20" t="s">
        <v>77</v>
      </c>
      <c r="O105" s="20"/>
      <c r="P105" s="24"/>
    </row>
    <row r="106" spans="1:16" ht="205.8" thickBot="1" x14ac:dyDescent="0.35">
      <c r="A106" s="12" t="s">
        <v>463</v>
      </c>
      <c r="B106" s="16" t="s">
        <v>262</v>
      </c>
      <c r="C106" s="8">
        <v>5928042.9699999997</v>
      </c>
      <c r="D106" s="8">
        <f>C106-E106</f>
        <v>2928042.9699999997</v>
      </c>
      <c r="E106" s="8">
        <v>3000000</v>
      </c>
      <c r="F106" s="8"/>
      <c r="G106" s="8"/>
      <c r="H106" s="8">
        <v>435000</v>
      </c>
      <c r="I106" s="8">
        <f>C106-H106</f>
        <v>5493042.9699999997</v>
      </c>
      <c r="J106" s="8"/>
      <c r="K106" s="2">
        <v>2024</v>
      </c>
      <c r="L106" s="37" t="s">
        <v>276</v>
      </c>
      <c r="M106" s="2" t="s">
        <v>11</v>
      </c>
      <c r="N106" s="2" t="s">
        <v>90</v>
      </c>
      <c r="O106" s="2"/>
    </row>
    <row r="107" spans="1:16" ht="69" thickBot="1" x14ac:dyDescent="0.35">
      <c r="A107" s="20" t="s">
        <v>464</v>
      </c>
      <c r="B107" s="19" t="s">
        <v>511</v>
      </c>
      <c r="C107" s="20">
        <v>544720.06999999995</v>
      </c>
      <c r="D107" s="20">
        <f>C107-E107</f>
        <v>124720.06999999995</v>
      </c>
      <c r="E107" s="20">
        <v>420000</v>
      </c>
      <c r="F107" s="20"/>
      <c r="G107" s="20"/>
      <c r="H107" s="20"/>
      <c r="I107" s="20"/>
      <c r="J107" s="20"/>
      <c r="K107" s="26">
        <v>2025</v>
      </c>
      <c r="L107" s="33" t="s">
        <v>513</v>
      </c>
      <c r="M107" s="20" t="s">
        <v>11</v>
      </c>
      <c r="N107" s="20" t="s">
        <v>77</v>
      </c>
      <c r="O107" s="20"/>
    </row>
    <row r="108" spans="1:16" ht="69" thickBot="1" x14ac:dyDescent="0.35">
      <c r="A108" s="12" t="s">
        <v>465</v>
      </c>
      <c r="B108" s="16" t="s">
        <v>167</v>
      </c>
      <c r="C108" s="8">
        <v>5000000</v>
      </c>
      <c r="D108" s="8">
        <v>2550000</v>
      </c>
      <c r="E108" s="8">
        <f>C108-D108</f>
        <v>2450000</v>
      </c>
      <c r="F108" s="8"/>
      <c r="G108" s="8"/>
      <c r="H108" s="8">
        <v>1000000</v>
      </c>
      <c r="I108" s="8"/>
      <c r="J108" s="8"/>
      <c r="K108" s="2">
        <v>2026</v>
      </c>
      <c r="L108" s="37" t="s">
        <v>295</v>
      </c>
      <c r="M108" s="2" t="s">
        <v>11</v>
      </c>
      <c r="N108" s="2" t="s">
        <v>76</v>
      </c>
      <c r="O108" s="2"/>
    </row>
    <row r="109" spans="1:16" ht="34.799999999999997" thickBot="1" x14ac:dyDescent="0.35">
      <c r="A109" s="20" t="s">
        <v>466</v>
      </c>
      <c r="B109" s="19" t="s">
        <v>168</v>
      </c>
      <c r="C109" s="20">
        <v>80000</v>
      </c>
      <c r="D109" s="20">
        <v>80000</v>
      </c>
      <c r="E109" s="20"/>
      <c r="F109" s="20"/>
      <c r="G109" s="20">
        <v>10000</v>
      </c>
      <c r="H109" s="20">
        <v>70000</v>
      </c>
      <c r="I109" s="20"/>
      <c r="J109" s="20"/>
      <c r="K109" s="26">
        <v>2026</v>
      </c>
      <c r="L109" s="33" t="s">
        <v>89</v>
      </c>
      <c r="M109" s="20" t="s">
        <v>11</v>
      </c>
      <c r="N109" s="20" t="s">
        <v>103</v>
      </c>
      <c r="O109" s="20"/>
    </row>
    <row r="110" spans="1:16" s="32" customFormat="1" ht="274.2" thickBot="1" x14ac:dyDescent="0.35">
      <c r="A110" s="28" t="s">
        <v>467</v>
      </c>
      <c r="B110" s="29" t="s">
        <v>547</v>
      </c>
      <c r="C110" s="17">
        <v>359054.79</v>
      </c>
      <c r="D110" s="17">
        <v>305196.57</v>
      </c>
      <c r="E110" s="17"/>
      <c r="F110" s="17">
        <v>53858.22</v>
      </c>
      <c r="G110" s="17"/>
      <c r="H110" s="17"/>
      <c r="I110" s="17">
        <f>C110*0.8</f>
        <v>287243.83199999999</v>
      </c>
      <c r="J110" s="17">
        <f>C110-I110</f>
        <v>71810.957999999984</v>
      </c>
      <c r="K110" s="30">
        <v>2026</v>
      </c>
      <c r="L110" s="31" t="s">
        <v>564</v>
      </c>
      <c r="M110" s="30" t="s">
        <v>11</v>
      </c>
      <c r="N110" s="30" t="s">
        <v>76</v>
      </c>
      <c r="O110" s="30"/>
    </row>
    <row r="111" spans="1:16" s="32" customFormat="1" ht="23.4" thickBot="1" x14ac:dyDescent="0.35">
      <c r="A111" s="43" t="s">
        <v>468</v>
      </c>
      <c r="B111" s="44" t="s">
        <v>579</v>
      </c>
      <c r="C111" s="17">
        <v>338508.11170000001</v>
      </c>
      <c r="D111" s="17">
        <f>C111*0.85</f>
        <v>287731.89494500001</v>
      </c>
      <c r="E111" s="17"/>
      <c r="F111" s="17">
        <f>C111-D111</f>
        <v>50776.216755000001</v>
      </c>
      <c r="G111" s="17"/>
      <c r="H111" s="17"/>
      <c r="I111" s="17"/>
      <c r="J111" s="17"/>
      <c r="K111" s="18">
        <v>2026</v>
      </c>
      <c r="L111" s="45" t="s">
        <v>576</v>
      </c>
      <c r="M111" s="30" t="s">
        <v>11</v>
      </c>
      <c r="N111" s="18"/>
      <c r="O111" s="18"/>
    </row>
    <row r="112" spans="1:16" s="24" customFormat="1" ht="80.400000000000006" thickBot="1" x14ac:dyDescent="0.35">
      <c r="A112" s="20" t="s">
        <v>469</v>
      </c>
      <c r="B112" s="19" t="s">
        <v>573</v>
      </c>
      <c r="C112" s="20">
        <v>399714.13</v>
      </c>
      <c r="D112" s="20">
        <v>59957.120000000003</v>
      </c>
      <c r="E112" s="20"/>
      <c r="F112" s="20">
        <v>339757.01</v>
      </c>
      <c r="G112" s="20"/>
      <c r="H112" s="20"/>
      <c r="I112" s="20">
        <f>C112</f>
        <v>399714.13</v>
      </c>
      <c r="J112" s="20"/>
      <c r="K112" s="26">
        <v>2026</v>
      </c>
      <c r="L112" s="33" t="s">
        <v>574</v>
      </c>
      <c r="M112" s="20" t="s">
        <v>11</v>
      </c>
      <c r="N112" s="20" t="s">
        <v>76</v>
      </c>
      <c r="O112" s="20"/>
    </row>
    <row r="113" spans="1:16" s="32" customFormat="1" ht="80.400000000000006" thickBot="1" x14ac:dyDescent="0.35">
      <c r="A113" s="28" t="s">
        <v>470</v>
      </c>
      <c r="B113" s="29" t="s">
        <v>565</v>
      </c>
      <c r="C113" s="17">
        <v>1236396.9099999999</v>
      </c>
      <c r="D113" s="17">
        <v>185459.54</v>
      </c>
      <c r="E113" s="17">
        <v>1050937.3700000001</v>
      </c>
      <c r="F113" s="17"/>
      <c r="G113" s="17"/>
      <c r="H113" s="17"/>
      <c r="I113" s="17"/>
      <c r="J113" s="17">
        <f>C113</f>
        <v>1236396.9099999999</v>
      </c>
      <c r="K113" s="30">
        <v>2026</v>
      </c>
      <c r="L113" s="31" t="s">
        <v>567</v>
      </c>
      <c r="M113" s="30" t="s">
        <v>11</v>
      </c>
      <c r="N113" s="30" t="s">
        <v>76</v>
      </c>
      <c r="O113" s="30"/>
    </row>
    <row r="114" spans="1:16" s="32" customFormat="1" ht="34.799999999999997" thickBot="1" x14ac:dyDescent="0.35">
      <c r="A114" s="41" t="s">
        <v>471</v>
      </c>
      <c r="B114" s="42" t="s">
        <v>575</v>
      </c>
      <c r="C114" s="17">
        <v>1390999.88</v>
      </c>
      <c r="D114" s="17">
        <f>C114-E114</f>
        <v>208649.97999999998</v>
      </c>
      <c r="E114" s="17">
        <v>1182349.8999999999</v>
      </c>
      <c r="F114" s="17"/>
      <c r="G114" s="17"/>
      <c r="H114" s="17"/>
      <c r="I114" s="17"/>
      <c r="J114" s="17">
        <f>C114</f>
        <v>1390999.88</v>
      </c>
      <c r="K114" s="30">
        <v>2026</v>
      </c>
      <c r="L114" s="31" t="s">
        <v>580</v>
      </c>
      <c r="M114" s="30" t="s">
        <v>11</v>
      </c>
      <c r="N114" s="30" t="s">
        <v>76</v>
      </c>
      <c r="O114" s="30"/>
    </row>
    <row r="115" spans="1:16" ht="42.75" customHeight="1" thickBot="1" x14ac:dyDescent="0.35">
      <c r="A115" s="46" t="s">
        <v>96</v>
      </c>
      <c r="B115" s="46"/>
      <c r="C115" s="11">
        <f>SUM(C116:C124)</f>
        <v>3259995.58</v>
      </c>
      <c r="D115" s="11">
        <f t="shared" ref="D115:H115" si="9">SUM(D116:D124)</f>
        <v>234725.87</v>
      </c>
      <c r="E115" s="11">
        <f t="shared" si="9"/>
        <v>2662469.71</v>
      </c>
      <c r="F115" s="11">
        <f t="shared" si="9"/>
        <v>364000</v>
      </c>
      <c r="G115" s="11">
        <f t="shared" si="9"/>
        <v>70000</v>
      </c>
      <c r="H115" s="11">
        <f t="shared" si="9"/>
        <v>110000</v>
      </c>
      <c r="I115" s="11"/>
      <c r="J115" s="11"/>
      <c r="K115" s="6"/>
      <c r="L115" s="40"/>
      <c r="M115" s="6"/>
      <c r="N115" s="6"/>
      <c r="O115" s="6"/>
      <c r="P115" s="25"/>
    </row>
    <row r="116" spans="1:16" ht="46.2" thickBot="1" x14ac:dyDescent="0.35">
      <c r="A116" s="20" t="s">
        <v>472</v>
      </c>
      <c r="B116" s="19" t="s">
        <v>99</v>
      </c>
      <c r="C116" s="20">
        <v>50000</v>
      </c>
      <c r="D116" s="20">
        <v>5000</v>
      </c>
      <c r="E116" s="20">
        <v>45000</v>
      </c>
      <c r="F116" s="20"/>
      <c r="G116" s="20">
        <v>50000</v>
      </c>
      <c r="H116" s="20"/>
      <c r="I116" s="20"/>
      <c r="J116" s="20"/>
      <c r="K116" s="26">
        <v>2022</v>
      </c>
      <c r="L116" s="33" t="s">
        <v>101</v>
      </c>
      <c r="M116" s="20" t="s">
        <v>22</v>
      </c>
      <c r="N116" s="20" t="s">
        <v>76</v>
      </c>
      <c r="O116" s="20" t="s">
        <v>302</v>
      </c>
      <c r="P116" s="24"/>
    </row>
    <row r="117" spans="1:16" ht="160.19999999999999" thickBot="1" x14ac:dyDescent="0.35">
      <c r="A117" s="12" t="s">
        <v>473</v>
      </c>
      <c r="B117" s="16" t="s">
        <v>250</v>
      </c>
      <c r="C117" s="8">
        <v>59995.58</v>
      </c>
      <c r="D117" s="8">
        <f>C117-E117</f>
        <v>39025.870000000003</v>
      </c>
      <c r="E117" s="8">
        <v>20969.71</v>
      </c>
      <c r="F117" s="8"/>
      <c r="G117" s="8"/>
      <c r="H117" s="8"/>
      <c r="I117" s="8"/>
      <c r="J117" s="8"/>
      <c r="K117" s="2">
        <v>2023</v>
      </c>
      <c r="L117" s="37" t="s">
        <v>251</v>
      </c>
      <c r="M117" s="2" t="s">
        <v>252</v>
      </c>
      <c r="N117" s="2" t="s">
        <v>76</v>
      </c>
      <c r="O117" s="2" t="s">
        <v>302</v>
      </c>
    </row>
    <row r="118" spans="1:16" ht="91.8" thickBot="1" x14ac:dyDescent="0.35">
      <c r="A118" s="20" t="s">
        <v>474</v>
      </c>
      <c r="B118" s="19" t="s">
        <v>211</v>
      </c>
      <c r="C118" s="20">
        <v>80000</v>
      </c>
      <c r="D118" s="20">
        <f>C118*0.1</f>
        <v>8000</v>
      </c>
      <c r="E118" s="20">
        <f>C118*0.9</f>
        <v>72000</v>
      </c>
      <c r="F118" s="20"/>
      <c r="G118" s="20"/>
      <c r="H118" s="20">
        <v>80000</v>
      </c>
      <c r="I118" s="20"/>
      <c r="J118" s="20"/>
      <c r="K118" s="26">
        <v>2023</v>
      </c>
      <c r="L118" s="33" t="s">
        <v>202</v>
      </c>
      <c r="M118" s="20" t="s">
        <v>11</v>
      </c>
      <c r="N118" s="20" t="s">
        <v>76</v>
      </c>
      <c r="O118" s="20" t="s">
        <v>302</v>
      </c>
      <c r="P118" s="24"/>
    </row>
    <row r="119" spans="1:16" ht="23.4" thickBot="1" x14ac:dyDescent="0.35">
      <c r="A119" s="12" t="s">
        <v>475</v>
      </c>
      <c r="B119" s="16" t="s">
        <v>104</v>
      </c>
      <c r="C119" s="8">
        <v>30000</v>
      </c>
      <c r="D119" s="8">
        <v>30000</v>
      </c>
      <c r="E119" s="8"/>
      <c r="F119" s="8"/>
      <c r="G119" s="8"/>
      <c r="H119" s="8">
        <v>30000</v>
      </c>
      <c r="I119" s="8"/>
      <c r="J119" s="8"/>
      <c r="K119" s="2">
        <v>2023</v>
      </c>
      <c r="L119" s="37" t="s">
        <v>296</v>
      </c>
      <c r="M119" s="2" t="s">
        <v>29</v>
      </c>
      <c r="N119" s="2" t="s">
        <v>76</v>
      </c>
      <c r="O119" s="2" t="s">
        <v>302</v>
      </c>
    </row>
    <row r="120" spans="1:16" ht="23.4" thickBot="1" x14ac:dyDescent="0.35">
      <c r="A120" s="20" t="s">
        <v>476</v>
      </c>
      <c r="B120" s="19" t="s">
        <v>298</v>
      </c>
      <c r="C120" s="20">
        <v>50000</v>
      </c>
      <c r="D120" s="20">
        <v>50000</v>
      </c>
      <c r="E120" s="20"/>
      <c r="F120" s="20"/>
      <c r="G120" s="20"/>
      <c r="H120" s="20"/>
      <c r="I120" s="20"/>
      <c r="J120" s="20"/>
      <c r="K120" s="26">
        <v>2025</v>
      </c>
      <c r="L120" s="33" t="s">
        <v>297</v>
      </c>
      <c r="M120" s="20" t="s">
        <v>29</v>
      </c>
      <c r="N120" s="20" t="s">
        <v>100</v>
      </c>
      <c r="O120" s="20"/>
      <c r="P120" s="24"/>
    </row>
    <row r="121" spans="1:16" ht="15" thickBot="1" x14ac:dyDescent="0.35">
      <c r="A121" s="12" t="s">
        <v>477</v>
      </c>
      <c r="B121" s="16" t="s">
        <v>199</v>
      </c>
      <c r="C121" s="8">
        <v>24000</v>
      </c>
      <c r="D121" s="8">
        <f>C121*0.2</f>
        <v>4800</v>
      </c>
      <c r="E121" s="8">
        <f>C121*0.85</f>
        <v>20400</v>
      </c>
      <c r="F121" s="8"/>
      <c r="G121" s="8"/>
      <c r="H121" s="8"/>
      <c r="I121" s="8"/>
      <c r="J121" s="8"/>
      <c r="K121" s="2">
        <v>2024</v>
      </c>
      <c r="L121" s="37" t="s">
        <v>200</v>
      </c>
      <c r="M121" s="2" t="s">
        <v>201</v>
      </c>
      <c r="N121" s="2" t="s">
        <v>76</v>
      </c>
      <c r="O121" s="2"/>
    </row>
    <row r="122" spans="1:16" ht="23.4" thickBot="1" x14ac:dyDescent="0.35">
      <c r="A122" s="20" t="s">
        <v>478</v>
      </c>
      <c r="B122" s="19" t="s">
        <v>97</v>
      </c>
      <c r="C122" s="20">
        <v>20000</v>
      </c>
      <c r="D122" s="20">
        <v>20000</v>
      </c>
      <c r="E122" s="20"/>
      <c r="F122" s="20"/>
      <c r="G122" s="20">
        <v>20000</v>
      </c>
      <c r="H122" s="20"/>
      <c r="I122" s="20"/>
      <c r="J122" s="20"/>
      <c r="K122" s="26">
        <v>2026</v>
      </c>
      <c r="L122" s="33" t="s">
        <v>98</v>
      </c>
      <c r="M122" s="20" t="s">
        <v>60</v>
      </c>
      <c r="N122" s="20" t="s">
        <v>76</v>
      </c>
      <c r="O122" s="20"/>
      <c r="P122" s="24"/>
    </row>
    <row r="123" spans="1:16" ht="34.799999999999997" thickBot="1" x14ac:dyDescent="0.35">
      <c r="A123" s="12" t="s">
        <v>479</v>
      </c>
      <c r="B123" s="16" t="s">
        <v>105</v>
      </c>
      <c r="C123" s="8">
        <v>346000</v>
      </c>
      <c r="D123" s="8">
        <v>51900</v>
      </c>
      <c r="E123" s="8">
        <v>294100</v>
      </c>
      <c r="F123" s="8"/>
      <c r="G123" s="8"/>
      <c r="H123" s="8"/>
      <c r="I123" s="8"/>
      <c r="J123" s="8"/>
      <c r="K123" s="2">
        <v>2027</v>
      </c>
      <c r="L123" s="37" t="s">
        <v>106</v>
      </c>
      <c r="M123" s="2" t="s">
        <v>11</v>
      </c>
      <c r="N123" s="2" t="s">
        <v>76</v>
      </c>
      <c r="O123" s="2"/>
    </row>
    <row r="124" spans="1:16" ht="34.799999999999997" thickBot="1" x14ac:dyDescent="0.35">
      <c r="A124" s="20" t="s">
        <v>480</v>
      </c>
      <c r="B124" s="19" t="s">
        <v>107</v>
      </c>
      <c r="C124" s="20">
        <v>2600000</v>
      </c>
      <c r="D124" s="20">
        <v>26000</v>
      </c>
      <c r="E124" s="20">
        <v>2210000</v>
      </c>
      <c r="F124" s="20">
        <v>364000</v>
      </c>
      <c r="G124" s="20"/>
      <c r="H124" s="20"/>
      <c r="I124" s="20"/>
      <c r="J124" s="20"/>
      <c r="K124" s="26">
        <v>2027</v>
      </c>
      <c r="L124" s="33" t="s">
        <v>108</v>
      </c>
      <c r="M124" s="20" t="s">
        <v>109</v>
      </c>
      <c r="N124" s="20" t="s">
        <v>76</v>
      </c>
      <c r="O124" s="20"/>
      <c r="P124" s="24"/>
    </row>
    <row r="125" spans="1:16" ht="114.6" thickBot="1" x14ac:dyDescent="0.35">
      <c r="A125" s="35" t="s">
        <v>481</v>
      </c>
      <c r="B125" s="36" t="s">
        <v>570</v>
      </c>
      <c r="C125" s="8">
        <v>645257.32999999996</v>
      </c>
      <c r="D125" s="8">
        <v>414164.33</v>
      </c>
      <c r="E125" s="8">
        <v>231093</v>
      </c>
      <c r="F125" s="8"/>
      <c r="G125" s="8"/>
      <c r="H125" s="8"/>
      <c r="I125" s="8"/>
      <c r="J125" s="8">
        <f>C125</f>
        <v>645257.32999999996</v>
      </c>
      <c r="K125" s="2">
        <v>2026</v>
      </c>
      <c r="L125" s="37" t="s">
        <v>571</v>
      </c>
      <c r="M125" s="20" t="s">
        <v>11</v>
      </c>
      <c r="N125" s="20" t="s">
        <v>76</v>
      </c>
      <c r="O125" s="2"/>
    </row>
    <row r="126" spans="1:16" ht="42" customHeight="1" thickBot="1" x14ac:dyDescent="0.35">
      <c r="A126" s="47" t="s">
        <v>110</v>
      </c>
      <c r="B126" s="48"/>
      <c r="C126" s="10">
        <f>C127+C155+C165</f>
        <v>16376861.3188</v>
      </c>
      <c r="D126" s="10">
        <f t="shared" ref="D126:H126" si="10">D127+D155+D165</f>
        <v>4957915.0728199994</v>
      </c>
      <c r="E126" s="10">
        <f t="shared" si="10"/>
        <v>7524169.43298</v>
      </c>
      <c r="F126" s="10">
        <f t="shared" si="10"/>
        <v>3874998.1329999999</v>
      </c>
      <c r="G126" s="10">
        <f t="shared" si="10"/>
        <v>595986.13</v>
      </c>
      <c r="H126" s="10">
        <f t="shared" si="10"/>
        <v>2407494.9277999997</v>
      </c>
      <c r="I126" s="10"/>
      <c r="J126" s="10"/>
      <c r="K126" s="4"/>
      <c r="L126" s="39"/>
      <c r="M126" s="4"/>
      <c r="N126" s="4"/>
      <c r="O126" s="4"/>
    </row>
    <row r="127" spans="1:16" ht="42.75" customHeight="1" thickBot="1" x14ac:dyDescent="0.35">
      <c r="A127" s="46" t="s">
        <v>111</v>
      </c>
      <c r="B127" s="46"/>
      <c r="C127" s="11">
        <f>SUM(C128:C154)</f>
        <v>12169113.5188</v>
      </c>
      <c r="D127" s="11">
        <f t="shared" ref="D127:H127" si="11">SUM(D128:D154)</f>
        <v>4088360.19282</v>
      </c>
      <c r="E127" s="11">
        <f t="shared" si="11"/>
        <v>3746876.5129800001</v>
      </c>
      <c r="F127" s="11">
        <f t="shared" si="11"/>
        <v>2693498.1329999999</v>
      </c>
      <c r="G127" s="11">
        <f t="shared" si="11"/>
        <v>538871.13</v>
      </c>
      <c r="H127" s="11">
        <f t="shared" si="11"/>
        <v>2332494.9277999997</v>
      </c>
      <c r="I127" s="11"/>
      <c r="J127" s="11"/>
      <c r="K127" s="7"/>
      <c r="L127" s="38"/>
      <c r="M127" s="7"/>
      <c r="N127" s="7"/>
      <c r="O127" s="7"/>
    </row>
    <row r="128" spans="1:16" ht="183" thickBot="1" x14ac:dyDescent="0.35">
      <c r="A128" s="12" t="s">
        <v>482</v>
      </c>
      <c r="B128" s="16" t="s">
        <v>185</v>
      </c>
      <c r="C128" s="8">
        <v>156390.53</v>
      </c>
      <c r="D128" s="8">
        <v>23458.58</v>
      </c>
      <c r="E128" s="8"/>
      <c r="F128" s="8">
        <v>132931.95000000001</v>
      </c>
      <c r="G128" s="8">
        <v>156390.53</v>
      </c>
      <c r="H128" s="8"/>
      <c r="I128" s="8"/>
      <c r="J128" s="8"/>
      <c r="K128" s="2">
        <v>2022</v>
      </c>
      <c r="L128" s="37" t="s">
        <v>186</v>
      </c>
      <c r="M128" s="2" t="s">
        <v>57</v>
      </c>
      <c r="N128" s="2" t="s">
        <v>208</v>
      </c>
      <c r="O128" s="2" t="s">
        <v>302</v>
      </c>
    </row>
    <row r="129" spans="1:16" ht="46.2" thickBot="1" x14ac:dyDescent="0.35">
      <c r="A129" s="20" t="s">
        <v>483</v>
      </c>
      <c r="B129" s="19" t="s">
        <v>529</v>
      </c>
      <c r="C129" s="20">
        <v>455641.44</v>
      </c>
      <c r="D129" s="20">
        <f>C129*0.15</f>
        <v>68346.216</v>
      </c>
      <c r="E129" s="20"/>
      <c r="F129" s="20">
        <f>C129-D129</f>
        <v>387295.22399999999</v>
      </c>
      <c r="G129" s="20">
        <v>277480.59999999998</v>
      </c>
      <c r="H129" s="20">
        <v>178160.84</v>
      </c>
      <c r="I129" s="20"/>
      <c r="J129" s="20"/>
      <c r="K129" s="26">
        <v>2022</v>
      </c>
      <c r="L129" s="33" t="s">
        <v>187</v>
      </c>
      <c r="M129" s="20" t="s">
        <v>188</v>
      </c>
      <c r="N129" s="20" t="s">
        <v>206</v>
      </c>
      <c r="O129" s="20" t="s">
        <v>302</v>
      </c>
      <c r="P129" s="24"/>
    </row>
    <row r="130" spans="1:16" ht="103.2" thickBot="1" x14ac:dyDescent="0.35">
      <c r="A130" s="12" t="s">
        <v>484</v>
      </c>
      <c r="B130" s="16" t="s">
        <v>194</v>
      </c>
      <c r="C130" s="8">
        <v>165151.38</v>
      </c>
      <c r="D130" s="8">
        <v>24772.7</v>
      </c>
      <c r="E130" s="8"/>
      <c r="F130" s="8"/>
      <c r="G130" s="8"/>
      <c r="H130" s="8"/>
      <c r="I130" s="8"/>
      <c r="J130" s="8"/>
      <c r="K130" s="2">
        <v>2024</v>
      </c>
      <c r="L130" s="37" t="s">
        <v>275</v>
      </c>
      <c r="M130" s="2" t="s">
        <v>11</v>
      </c>
      <c r="N130" s="2" t="s">
        <v>118</v>
      </c>
      <c r="O130" s="2" t="s">
        <v>302</v>
      </c>
    </row>
    <row r="131" spans="1:16" ht="23.4" thickBot="1" x14ac:dyDescent="0.35">
      <c r="A131" s="20" t="s">
        <v>485</v>
      </c>
      <c r="B131" s="19" t="s">
        <v>227</v>
      </c>
      <c r="C131" s="20">
        <v>78298.009999999995</v>
      </c>
      <c r="D131" s="20">
        <f>C131*0.1</f>
        <v>7829.8009999999995</v>
      </c>
      <c r="E131" s="20"/>
      <c r="F131" s="20">
        <f>C131*0.9</f>
        <v>70468.209000000003</v>
      </c>
      <c r="G131" s="20"/>
      <c r="H131" s="20">
        <v>78298.009999999995</v>
      </c>
      <c r="I131" s="20"/>
      <c r="J131" s="20"/>
      <c r="K131" s="26">
        <v>2023</v>
      </c>
      <c r="L131" s="33" t="s">
        <v>228</v>
      </c>
      <c r="M131" s="20" t="s">
        <v>11</v>
      </c>
      <c r="N131" s="20" t="s">
        <v>122</v>
      </c>
      <c r="O131" s="20" t="s">
        <v>341</v>
      </c>
      <c r="P131" s="24"/>
    </row>
    <row r="132" spans="1:16" ht="57.6" thickBot="1" x14ac:dyDescent="0.35">
      <c r="A132" s="12" t="s">
        <v>486</v>
      </c>
      <c r="B132" s="16" t="s">
        <v>125</v>
      </c>
      <c r="C132" s="8">
        <v>500000</v>
      </c>
      <c r="D132" s="8">
        <v>75000</v>
      </c>
      <c r="E132" s="8">
        <v>425000</v>
      </c>
      <c r="F132" s="8"/>
      <c r="G132" s="8"/>
      <c r="H132" s="8">
        <v>200000</v>
      </c>
      <c r="I132" s="8"/>
      <c r="J132" s="8"/>
      <c r="K132" s="2">
        <v>2022</v>
      </c>
      <c r="L132" s="37" t="s">
        <v>126</v>
      </c>
      <c r="M132" s="2" t="s">
        <v>11</v>
      </c>
      <c r="N132" s="2" t="s">
        <v>164</v>
      </c>
      <c r="O132" s="2"/>
    </row>
    <row r="133" spans="1:16" ht="46.2" thickBot="1" x14ac:dyDescent="0.35">
      <c r="A133" s="20" t="s">
        <v>487</v>
      </c>
      <c r="B133" s="19" t="s">
        <v>150</v>
      </c>
      <c r="C133" s="20">
        <v>859000</v>
      </c>
      <c r="D133" s="20">
        <v>59000</v>
      </c>
      <c r="E133" s="20"/>
      <c r="F133" s="20">
        <v>800000</v>
      </c>
      <c r="G133" s="20"/>
      <c r="H133" s="20"/>
      <c r="I133" s="20"/>
      <c r="J133" s="20"/>
      <c r="K133" s="26">
        <v>2022</v>
      </c>
      <c r="L133" s="33" t="s">
        <v>149</v>
      </c>
      <c r="M133" s="20" t="s">
        <v>40</v>
      </c>
      <c r="N133" s="20" t="s">
        <v>114</v>
      </c>
      <c r="O133" s="20"/>
      <c r="P133" s="24"/>
    </row>
    <row r="134" spans="1:16" ht="103.2" thickBot="1" x14ac:dyDescent="0.35">
      <c r="A134" s="12" t="s">
        <v>488</v>
      </c>
      <c r="B134" s="16" t="s">
        <v>239</v>
      </c>
      <c r="C134" s="8">
        <v>255796.91</v>
      </c>
      <c r="D134" s="8">
        <v>46869.54</v>
      </c>
      <c r="E134" s="8"/>
      <c r="F134" s="8">
        <v>208927.37</v>
      </c>
      <c r="G134" s="8"/>
      <c r="H134" s="8">
        <v>165000</v>
      </c>
      <c r="I134" s="8"/>
      <c r="J134" s="8"/>
      <c r="K134" s="2">
        <v>2023</v>
      </c>
      <c r="L134" s="37" t="s">
        <v>240</v>
      </c>
      <c r="M134" s="2" t="s">
        <v>112</v>
      </c>
      <c r="N134" s="2" t="s">
        <v>114</v>
      </c>
      <c r="O134" s="2" t="s">
        <v>552</v>
      </c>
    </row>
    <row r="135" spans="1:16" ht="57.6" thickBot="1" x14ac:dyDescent="0.35">
      <c r="A135" s="20" t="s">
        <v>489</v>
      </c>
      <c r="B135" s="19" t="s">
        <v>119</v>
      </c>
      <c r="C135" s="20">
        <v>217469.77</v>
      </c>
      <c r="D135" s="20">
        <f>C135</f>
        <v>217469.77</v>
      </c>
      <c r="E135" s="20"/>
      <c r="F135" s="20"/>
      <c r="G135" s="20"/>
      <c r="H135" s="20">
        <f>C135</f>
        <v>217469.77</v>
      </c>
      <c r="I135" s="20"/>
      <c r="J135" s="20"/>
      <c r="K135" s="26">
        <v>2025</v>
      </c>
      <c r="L135" s="33" t="s">
        <v>175</v>
      </c>
      <c r="M135" s="20" t="s">
        <v>22</v>
      </c>
      <c r="N135" s="20" t="s">
        <v>207</v>
      </c>
      <c r="O135" s="20"/>
      <c r="P135" s="24"/>
    </row>
    <row r="136" spans="1:16" ht="34.799999999999997" thickBot="1" x14ac:dyDescent="0.35">
      <c r="A136" s="12" t="s">
        <v>490</v>
      </c>
      <c r="B136" s="16" t="s">
        <v>176</v>
      </c>
      <c r="C136" s="8">
        <v>110000</v>
      </c>
      <c r="D136" s="8">
        <v>110000</v>
      </c>
      <c r="E136" s="8"/>
      <c r="F136" s="8"/>
      <c r="G136" s="8">
        <v>70000</v>
      </c>
      <c r="H136" s="8"/>
      <c r="I136" s="8"/>
      <c r="J136" s="8"/>
      <c r="K136" s="2">
        <v>2024</v>
      </c>
      <c r="L136" s="37" t="s">
        <v>184</v>
      </c>
      <c r="M136" s="2" t="s">
        <v>11</v>
      </c>
      <c r="N136" s="2" t="s">
        <v>209</v>
      </c>
      <c r="O136" s="2"/>
    </row>
    <row r="137" spans="1:16" ht="23.4" thickBot="1" x14ac:dyDescent="0.35">
      <c r="A137" s="20" t="s">
        <v>491</v>
      </c>
      <c r="B137" s="19" t="s">
        <v>508</v>
      </c>
      <c r="C137" s="20">
        <v>215148.8388</v>
      </c>
      <c r="D137" s="20">
        <f>C137*0.15</f>
        <v>32272.325819999998</v>
      </c>
      <c r="E137" s="20">
        <f>C137*0.85</f>
        <v>182876.51298</v>
      </c>
      <c r="F137" s="20"/>
      <c r="G137" s="20"/>
      <c r="H137" s="20">
        <f>C137</f>
        <v>215148.8388</v>
      </c>
      <c r="I137" s="20"/>
      <c r="J137" s="20"/>
      <c r="K137" s="26">
        <v>2023</v>
      </c>
      <c r="L137" s="33" t="s">
        <v>198</v>
      </c>
      <c r="M137" s="20" t="s">
        <v>197</v>
      </c>
      <c r="N137" s="20" t="s">
        <v>114</v>
      </c>
      <c r="O137" s="20"/>
      <c r="P137" s="24"/>
    </row>
    <row r="138" spans="1:16" ht="34.799999999999997" thickBot="1" x14ac:dyDescent="0.35">
      <c r="A138" s="12" t="s">
        <v>492</v>
      </c>
      <c r="B138" s="16" t="s">
        <v>307</v>
      </c>
      <c r="C138" s="8">
        <v>320191.03999999998</v>
      </c>
      <c r="D138" s="8">
        <v>320191.03999999998</v>
      </c>
      <c r="E138" s="8"/>
      <c r="F138" s="8"/>
      <c r="G138" s="8"/>
      <c r="H138" s="8"/>
      <c r="I138" s="8"/>
      <c r="J138" s="8"/>
      <c r="K138" s="2">
        <v>2024</v>
      </c>
      <c r="L138" s="37" t="s">
        <v>265</v>
      </c>
      <c r="M138" s="2" t="s">
        <v>11</v>
      </c>
      <c r="N138" s="2" t="s">
        <v>114</v>
      </c>
      <c r="O138" s="2" t="s">
        <v>552</v>
      </c>
    </row>
    <row r="139" spans="1:16" ht="46.2" thickBot="1" x14ac:dyDescent="0.35">
      <c r="A139" s="20" t="s">
        <v>493</v>
      </c>
      <c r="B139" s="19" t="s">
        <v>219</v>
      </c>
      <c r="C139" s="20">
        <v>215233.12</v>
      </c>
      <c r="D139" s="20">
        <v>215233.12</v>
      </c>
      <c r="E139" s="20"/>
      <c r="F139" s="20">
        <f>C139-D139</f>
        <v>0</v>
      </c>
      <c r="G139" s="20"/>
      <c r="H139" s="20">
        <v>150000</v>
      </c>
      <c r="I139" s="20"/>
      <c r="J139" s="20"/>
      <c r="K139" s="26">
        <v>2023</v>
      </c>
      <c r="L139" s="33" t="s">
        <v>220</v>
      </c>
      <c r="M139" s="20" t="s">
        <v>11</v>
      </c>
      <c r="N139" s="20" t="s">
        <v>114</v>
      </c>
      <c r="O139" s="20"/>
      <c r="P139" s="24"/>
    </row>
    <row r="140" spans="1:16" ht="80.400000000000006" thickBot="1" x14ac:dyDescent="0.35">
      <c r="A140" s="12" t="s">
        <v>494</v>
      </c>
      <c r="B140" s="16" t="s">
        <v>308</v>
      </c>
      <c r="C140" s="8">
        <v>503276.13</v>
      </c>
      <c r="D140" s="8">
        <v>85691.42</v>
      </c>
      <c r="E140" s="8"/>
      <c r="F140" s="8">
        <v>417584.71</v>
      </c>
      <c r="G140" s="8"/>
      <c r="H140" s="8"/>
      <c r="I140" s="8"/>
      <c r="J140" s="8"/>
      <c r="K140" s="2">
        <v>2024</v>
      </c>
      <c r="L140" s="37" t="s">
        <v>270</v>
      </c>
      <c r="M140" s="2" t="s">
        <v>11</v>
      </c>
      <c r="N140" s="2" t="s">
        <v>114</v>
      </c>
      <c r="O140" s="2" t="s">
        <v>552</v>
      </c>
    </row>
    <row r="141" spans="1:16" ht="126" thickBot="1" x14ac:dyDescent="0.35">
      <c r="A141" s="20" t="s">
        <v>495</v>
      </c>
      <c r="B141" s="19" t="s">
        <v>306</v>
      </c>
      <c r="C141" s="20">
        <v>291831.14</v>
      </c>
      <c r="D141" s="20">
        <v>291831.14</v>
      </c>
      <c r="E141" s="20"/>
      <c r="F141" s="20"/>
      <c r="G141" s="20"/>
      <c r="H141" s="20"/>
      <c r="I141" s="20"/>
      <c r="J141" s="20"/>
      <c r="K141" s="26">
        <v>2024</v>
      </c>
      <c r="L141" s="33" t="s">
        <v>271</v>
      </c>
      <c r="M141" s="20" t="s">
        <v>11</v>
      </c>
      <c r="N141" s="20"/>
      <c r="O141" s="20" t="s">
        <v>552</v>
      </c>
      <c r="P141" s="24"/>
    </row>
    <row r="142" spans="1:16" ht="91.8" thickBot="1" x14ac:dyDescent="0.35">
      <c r="A142" s="12" t="s">
        <v>496</v>
      </c>
      <c r="B142" s="16" t="s">
        <v>191</v>
      </c>
      <c r="C142" s="8">
        <f>D142+E142</f>
        <v>621730</v>
      </c>
      <c r="D142" s="8">
        <v>107730</v>
      </c>
      <c r="E142" s="8">
        <v>514000</v>
      </c>
      <c r="F142" s="8"/>
      <c r="G142" s="8"/>
      <c r="H142" s="8"/>
      <c r="I142" s="8"/>
      <c r="J142" s="8"/>
      <c r="K142" s="2">
        <v>2024</v>
      </c>
      <c r="L142" s="37" t="s">
        <v>212</v>
      </c>
      <c r="M142" s="2" t="s">
        <v>11</v>
      </c>
      <c r="N142" s="2" t="s">
        <v>114</v>
      </c>
      <c r="O142" s="2" t="s">
        <v>552</v>
      </c>
    </row>
    <row r="143" spans="1:16" ht="23.4" thickBot="1" x14ac:dyDescent="0.35">
      <c r="A143" s="20" t="s">
        <v>497</v>
      </c>
      <c r="B143" s="19" t="s">
        <v>553</v>
      </c>
      <c r="C143" s="20">
        <v>1500000</v>
      </c>
      <c r="D143" s="20"/>
      <c r="E143" s="20"/>
      <c r="F143" s="20"/>
      <c r="G143" s="20"/>
      <c r="H143" s="20"/>
      <c r="I143" s="20"/>
      <c r="J143" s="20"/>
      <c r="K143" s="26"/>
      <c r="L143" s="33" t="s">
        <v>334</v>
      </c>
      <c r="M143" s="20" t="s">
        <v>11</v>
      </c>
      <c r="N143" s="20" t="s">
        <v>123</v>
      </c>
      <c r="O143" s="20"/>
      <c r="P143" s="24"/>
    </row>
    <row r="144" spans="1:16" ht="34.799999999999997" thickBot="1" x14ac:dyDescent="0.35">
      <c r="A144" s="12" t="s">
        <v>498</v>
      </c>
      <c r="B144" s="16" t="s">
        <v>116</v>
      </c>
      <c r="C144" s="8">
        <v>54000</v>
      </c>
      <c r="D144" s="8">
        <v>54000</v>
      </c>
      <c r="E144" s="8"/>
      <c r="F144" s="8"/>
      <c r="G144" s="8"/>
      <c r="H144" s="8">
        <v>54000</v>
      </c>
      <c r="I144" s="8"/>
      <c r="J144" s="8"/>
      <c r="K144" s="2">
        <v>2025</v>
      </c>
      <c r="L144" s="37" t="s">
        <v>117</v>
      </c>
      <c r="M144" s="2" t="s">
        <v>57</v>
      </c>
      <c r="N144" s="2" t="s">
        <v>113</v>
      </c>
      <c r="O144" s="2"/>
    </row>
    <row r="145" spans="1:16" ht="23.4" thickBot="1" x14ac:dyDescent="0.35">
      <c r="A145" s="20" t="s">
        <v>499</v>
      </c>
      <c r="B145" s="19" t="s">
        <v>124</v>
      </c>
      <c r="C145" s="20">
        <v>20000</v>
      </c>
      <c r="D145" s="20">
        <v>20000</v>
      </c>
      <c r="E145" s="20"/>
      <c r="F145" s="20"/>
      <c r="G145" s="20">
        <v>20000</v>
      </c>
      <c r="H145" s="20"/>
      <c r="I145" s="20"/>
      <c r="J145" s="20"/>
      <c r="K145" s="26">
        <v>2025</v>
      </c>
      <c r="L145" s="33" t="s">
        <v>157</v>
      </c>
      <c r="M145" s="20" t="s">
        <v>11</v>
      </c>
      <c r="N145" s="20" t="s">
        <v>114</v>
      </c>
      <c r="O145" s="20"/>
      <c r="P145" s="24"/>
    </row>
    <row r="146" spans="1:16" ht="23.4" thickBot="1" x14ac:dyDescent="0.35">
      <c r="A146" s="12" t="s">
        <v>500</v>
      </c>
      <c r="B146" s="16" t="s">
        <v>165</v>
      </c>
      <c r="C146" s="8">
        <v>30000</v>
      </c>
      <c r="D146" s="8">
        <v>30000</v>
      </c>
      <c r="E146" s="8"/>
      <c r="F146" s="8"/>
      <c r="G146" s="8">
        <v>15000</v>
      </c>
      <c r="H146" s="8">
        <v>15000</v>
      </c>
      <c r="I146" s="8"/>
      <c r="J146" s="8"/>
      <c r="K146" s="2">
        <v>2026</v>
      </c>
      <c r="L146" s="37" t="s">
        <v>155</v>
      </c>
      <c r="M146" s="2" t="s">
        <v>11</v>
      </c>
      <c r="N146" s="2" t="s">
        <v>210</v>
      </c>
      <c r="O146" s="2"/>
    </row>
    <row r="147" spans="1:16" ht="23.4" thickBot="1" x14ac:dyDescent="0.35">
      <c r="A147" s="20" t="s">
        <v>501</v>
      </c>
      <c r="B147" s="19" t="s">
        <v>156</v>
      </c>
      <c r="C147" s="20">
        <v>25000</v>
      </c>
      <c r="D147" s="20">
        <v>25000</v>
      </c>
      <c r="E147" s="20"/>
      <c r="F147" s="20"/>
      <c r="G147" s="20"/>
      <c r="H147" s="20">
        <v>25000</v>
      </c>
      <c r="I147" s="20"/>
      <c r="J147" s="20"/>
      <c r="K147" s="26">
        <v>2026</v>
      </c>
      <c r="L147" s="33" t="s">
        <v>115</v>
      </c>
      <c r="M147" s="20" t="s">
        <v>11</v>
      </c>
      <c r="N147" s="20" t="s">
        <v>123</v>
      </c>
      <c r="O147" s="20"/>
      <c r="P147" s="24"/>
    </row>
    <row r="148" spans="1:16" ht="34.799999999999997" thickBot="1" x14ac:dyDescent="0.35">
      <c r="A148" s="12" t="s">
        <v>502</v>
      </c>
      <c r="B148" s="16" t="s">
        <v>229</v>
      </c>
      <c r="C148" s="8">
        <v>52111.38</v>
      </c>
      <c r="D148" s="8">
        <f>C148-F148</f>
        <v>14616.71</v>
      </c>
      <c r="E148" s="8"/>
      <c r="F148" s="8">
        <v>37494.67</v>
      </c>
      <c r="G148" s="8"/>
      <c r="H148" s="8">
        <v>52111.38</v>
      </c>
      <c r="I148" s="8"/>
      <c r="J148" s="8"/>
      <c r="K148" s="2">
        <v>2026</v>
      </c>
      <c r="L148" s="37" t="s">
        <v>196</v>
      </c>
      <c r="M148" s="2" t="s">
        <v>11</v>
      </c>
      <c r="N148" s="2"/>
      <c r="O148" s="2"/>
    </row>
    <row r="149" spans="1:16" ht="23.4" thickBot="1" x14ac:dyDescent="0.35">
      <c r="A149" s="20" t="s">
        <v>503</v>
      </c>
      <c r="B149" s="19" t="s">
        <v>120</v>
      </c>
      <c r="C149" s="20">
        <v>1000000</v>
      </c>
      <c r="D149" s="20">
        <v>100500</v>
      </c>
      <c r="E149" s="20">
        <v>500000</v>
      </c>
      <c r="F149" s="20">
        <v>399500</v>
      </c>
      <c r="G149" s="20"/>
      <c r="H149" s="20">
        <v>30000</v>
      </c>
      <c r="I149" s="20"/>
      <c r="J149" s="20"/>
      <c r="K149" s="26">
        <v>2027</v>
      </c>
      <c r="L149" s="33" t="s">
        <v>121</v>
      </c>
      <c r="M149" s="20" t="s">
        <v>29</v>
      </c>
      <c r="N149" s="20" t="s">
        <v>131</v>
      </c>
      <c r="O149" s="20"/>
      <c r="P149" s="24"/>
    </row>
    <row r="150" spans="1:16" ht="34.799999999999997" thickBot="1" x14ac:dyDescent="0.35">
      <c r="A150" s="12" t="s">
        <v>504</v>
      </c>
      <c r="B150" s="16" t="s">
        <v>520</v>
      </c>
      <c r="C150" s="8">
        <v>174443.98</v>
      </c>
      <c r="D150" s="8">
        <f>C150</f>
        <v>174443.98</v>
      </c>
      <c r="E150" s="8"/>
      <c r="F150" s="8"/>
      <c r="G150" s="8"/>
      <c r="H150" s="8">
        <f>D150</f>
        <v>174443.98</v>
      </c>
      <c r="I150" s="8"/>
      <c r="J150" s="8"/>
      <c r="K150" s="2">
        <v>2025</v>
      </c>
      <c r="L150" s="37" t="s">
        <v>521</v>
      </c>
      <c r="M150" s="2" t="s">
        <v>23</v>
      </c>
      <c r="N150" s="2" t="s">
        <v>114</v>
      </c>
      <c r="O150" s="2"/>
    </row>
    <row r="151" spans="1:16" ht="34.799999999999997" thickBot="1" x14ac:dyDescent="0.35">
      <c r="A151" s="20" t="s">
        <v>505</v>
      </c>
      <c r="B151" s="19" t="s">
        <v>522</v>
      </c>
      <c r="C151" s="20">
        <v>319060.21999999997</v>
      </c>
      <c r="D151" s="20">
        <f>C151-F151</f>
        <v>79764.219999999972</v>
      </c>
      <c r="E151" s="20"/>
      <c r="F151" s="20">
        <v>239296</v>
      </c>
      <c r="G151" s="20"/>
      <c r="H151" s="20">
        <f>C151</f>
        <v>319060.21999999997</v>
      </c>
      <c r="I151" s="20"/>
      <c r="J151" s="20"/>
      <c r="K151" s="26">
        <v>2025</v>
      </c>
      <c r="L151" s="33" t="s">
        <v>523</v>
      </c>
      <c r="M151" s="20" t="s">
        <v>524</v>
      </c>
      <c r="N151" s="20" t="s">
        <v>114</v>
      </c>
      <c r="O151" s="20" t="s">
        <v>552</v>
      </c>
      <c r="P151" s="24"/>
    </row>
    <row r="152" spans="1:16" ht="228.6" thickBot="1" x14ac:dyDescent="0.35">
      <c r="A152" s="12" t="s">
        <v>506</v>
      </c>
      <c r="B152" s="16" t="s">
        <v>529</v>
      </c>
      <c r="C152" s="8">
        <v>1142854.49</v>
      </c>
      <c r="D152" s="8">
        <f>C152</f>
        <v>1142854.49</v>
      </c>
      <c r="E152" s="8"/>
      <c r="F152" s="8"/>
      <c r="G152" s="8"/>
      <c r="H152" s="8">
        <f>C152*0.3</f>
        <v>342856.34700000001</v>
      </c>
      <c r="I152" s="8"/>
      <c r="J152" s="8"/>
      <c r="K152" s="2">
        <v>2025</v>
      </c>
      <c r="L152" s="37" t="s">
        <v>530</v>
      </c>
      <c r="M152" s="2" t="s">
        <v>531</v>
      </c>
      <c r="N152" s="2" t="s">
        <v>206</v>
      </c>
      <c r="O152" s="2"/>
    </row>
    <row r="153" spans="1:16" ht="23.4" thickBot="1" x14ac:dyDescent="0.35">
      <c r="A153" s="20" t="s">
        <v>507</v>
      </c>
      <c r="B153" s="19" t="s">
        <v>543</v>
      </c>
      <c r="C153" s="20">
        <v>386485.14</v>
      </c>
      <c r="D153" s="20">
        <v>386485.14</v>
      </c>
      <c r="E153" s="20"/>
      <c r="F153" s="20"/>
      <c r="G153" s="20"/>
      <c r="H153" s="20">
        <f>D153*0.3</f>
        <v>115945.542</v>
      </c>
      <c r="I153" s="20"/>
      <c r="J153" s="20"/>
      <c r="K153" s="26">
        <v>2025</v>
      </c>
      <c r="L153" s="33" t="s">
        <v>544</v>
      </c>
      <c r="M153" s="20" t="s">
        <v>524</v>
      </c>
      <c r="N153" s="20" t="s">
        <v>114</v>
      </c>
      <c r="O153" s="20"/>
      <c r="P153" s="24"/>
    </row>
    <row r="154" spans="1:16" ht="69" thickBot="1" x14ac:dyDescent="0.35">
      <c r="A154" s="12" t="s">
        <v>512</v>
      </c>
      <c r="B154" s="16" t="s">
        <v>554</v>
      </c>
      <c r="C154" s="8">
        <v>2500000</v>
      </c>
      <c r="D154" s="8">
        <f>C154-E154</f>
        <v>375000</v>
      </c>
      <c r="E154" s="8">
        <v>2125000</v>
      </c>
      <c r="F154" s="8"/>
      <c r="G154" s="8"/>
      <c r="H154" s="8"/>
      <c r="I154" s="8">
        <f>D154</f>
        <v>375000</v>
      </c>
      <c r="J154" s="8"/>
      <c r="K154" s="2">
        <v>2026</v>
      </c>
      <c r="L154" s="37" t="s">
        <v>555</v>
      </c>
      <c r="M154" s="2" t="s">
        <v>11</v>
      </c>
      <c r="N154" s="2" t="s">
        <v>114</v>
      </c>
      <c r="O154" s="2"/>
    </row>
    <row r="155" spans="1:16" ht="42.75" customHeight="1" thickBot="1" x14ac:dyDescent="0.35">
      <c r="A155" s="46" t="s">
        <v>127</v>
      </c>
      <c r="B155" s="46"/>
      <c r="C155" s="11">
        <f>SUM(C156:C164)</f>
        <v>2774163</v>
      </c>
      <c r="D155" s="11">
        <f t="shared" ref="D155:I155" si="12">SUM(D156:D164)</f>
        <v>625322.19999999995</v>
      </c>
      <c r="E155" s="11">
        <f t="shared" si="12"/>
        <v>3037940.8</v>
      </c>
      <c r="F155" s="11">
        <f t="shared" si="12"/>
        <v>1181500</v>
      </c>
      <c r="G155" s="11">
        <f t="shared" si="12"/>
        <v>57115</v>
      </c>
      <c r="H155" s="11">
        <f t="shared" si="12"/>
        <v>0</v>
      </c>
      <c r="I155" s="11">
        <f t="shared" si="12"/>
        <v>0</v>
      </c>
      <c r="J155" s="11"/>
      <c r="K155" s="7"/>
      <c r="L155" s="38"/>
      <c r="M155" s="7"/>
      <c r="N155" s="7"/>
      <c r="O155" s="7"/>
    </row>
    <row r="156" spans="1:16" ht="23.4" thickBot="1" x14ac:dyDescent="0.35">
      <c r="A156" s="20" t="s">
        <v>517</v>
      </c>
      <c r="B156" s="19" t="s">
        <v>140</v>
      </c>
      <c r="C156" s="20">
        <v>189000</v>
      </c>
      <c r="D156" s="20">
        <v>189000</v>
      </c>
      <c r="E156" s="20"/>
      <c r="F156" s="20"/>
      <c r="G156" s="20"/>
      <c r="H156" s="20"/>
      <c r="I156" s="20"/>
      <c r="J156" s="20"/>
      <c r="K156" s="26">
        <v>2021</v>
      </c>
      <c r="L156" s="33" t="s">
        <v>141</v>
      </c>
      <c r="M156" s="20" t="s">
        <v>11</v>
      </c>
      <c r="N156" s="20" t="s">
        <v>114</v>
      </c>
      <c r="O156" s="20" t="s">
        <v>340</v>
      </c>
      <c r="P156" s="24"/>
    </row>
    <row r="157" spans="1:16" ht="34.799999999999997" thickBot="1" x14ac:dyDescent="0.35">
      <c r="A157" s="12" t="s">
        <v>532</v>
      </c>
      <c r="B157" s="16" t="s">
        <v>136</v>
      </c>
      <c r="C157" s="8">
        <v>30000</v>
      </c>
      <c r="D157" s="8">
        <v>4500</v>
      </c>
      <c r="E157" s="8"/>
      <c r="F157" s="8">
        <v>25500</v>
      </c>
      <c r="G157" s="8"/>
      <c r="H157" s="8"/>
      <c r="I157" s="8"/>
      <c r="J157" s="8"/>
      <c r="K157" s="2">
        <v>2023</v>
      </c>
      <c r="L157" s="37" t="s">
        <v>137</v>
      </c>
      <c r="M157" s="2" t="s">
        <v>22</v>
      </c>
      <c r="N157" s="2" t="s">
        <v>131</v>
      </c>
      <c r="O157" s="2"/>
    </row>
    <row r="158" spans="1:16" ht="354" thickBot="1" x14ac:dyDescent="0.35">
      <c r="A158" s="20" t="s">
        <v>533</v>
      </c>
      <c r="B158" s="19" t="s">
        <v>266</v>
      </c>
      <c r="C158" s="20" t="s">
        <v>267</v>
      </c>
      <c r="D158" s="20"/>
      <c r="E158" s="20">
        <v>2070600</v>
      </c>
      <c r="F158" s="20"/>
      <c r="G158" s="20"/>
      <c r="H158" s="20"/>
      <c r="I158" s="20"/>
      <c r="J158" s="20"/>
      <c r="K158" s="26">
        <v>2024</v>
      </c>
      <c r="L158" s="33" t="s">
        <v>268</v>
      </c>
      <c r="M158" s="20" t="s">
        <v>11</v>
      </c>
      <c r="N158" s="20" t="s">
        <v>131</v>
      </c>
      <c r="O158" s="20"/>
      <c r="P158" s="24"/>
    </row>
    <row r="159" spans="1:16" ht="23.4" thickBot="1" x14ac:dyDescent="0.35">
      <c r="A159" s="12" t="s">
        <v>534</v>
      </c>
      <c r="B159" s="16" t="s">
        <v>177</v>
      </c>
      <c r="C159" s="8">
        <v>57115</v>
      </c>
      <c r="D159" s="8">
        <v>57115</v>
      </c>
      <c r="E159" s="8"/>
      <c r="F159" s="8"/>
      <c r="G159" s="8">
        <v>57115</v>
      </c>
      <c r="H159" s="8"/>
      <c r="I159" s="8"/>
      <c r="J159" s="8"/>
      <c r="K159" s="2">
        <v>2025</v>
      </c>
      <c r="L159" s="37" t="s">
        <v>178</v>
      </c>
      <c r="M159" s="2" t="s">
        <v>130</v>
      </c>
      <c r="N159" s="2" t="s">
        <v>131</v>
      </c>
      <c r="O159" s="2"/>
    </row>
    <row r="160" spans="1:16" ht="23.4" thickBot="1" x14ac:dyDescent="0.35">
      <c r="A160" s="20" t="s">
        <v>535</v>
      </c>
      <c r="B160" s="19" t="s">
        <v>128</v>
      </c>
      <c r="C160" s="20">
        <v>600000</v>
      </c>
      <c r="D160" s="20">
        <v>90000</v>
      </c>
      <c r="E160" s="20"/>
      <c r="F160" s="20">
        <v>510000</v>
      </c>
      <c r="G160" s="20"/>
      <c r="H160" s="20"/>
      <c r="I160" s="20"/>
      <c r="J160" s="20"/>
      <c r="K160" s="26">
        <v>2025</v>
      </c>
      <c r="L160" s="33" t="s">
        <v>129</v>
      </c>
      <c r="M160" s="20" t="s">
        <v>130</v>
      </c>
      <c r="N160" s="20" t="s">
        <v>114</v>
      </c>
      <c r="O160" s="20"/>
      <c r="P160" s="24"/>
    </row>
    <row r="161" spans="1:16" ht="23.4" thickBot="1" x14ac:dyDescent="0.35">
      <c r="A161" s="12" t="s">
        <v>538</v>
      </c>
      <c r="B161" s="16" t="s">
        <v>134</v>
      </c>
      <c r="C161" s="8">
        <v>60000</v>
      </c>
      <c r="D161" s="8">
        <v>9000</v>
      </c>
      <c r="E161" s="8"/>
      <c r="F161" s="8">
        <v>51000</v>
      </c>
      <c r="G161" s="8"/>
      <c r="H161" s="8"/>
      <c r="I161" s="8"/>
      <c r="J161" s="8"/>
      <c r="K161" s="2">
        <v>2025</v>
      </c>
      <c r="L161" s="37" t="s">
        <v>135</v>
      </c>
      <c r="M161" s="2" t="s">
        <v>130</v>
      </c>
      <c r="N161" s="2" t="s">
        <v>80</v>
      </c>
      <c r="O161" s="2"/>
    </row>
    <row r="162" spans="1:16" ht="23.4" thickBot="1" x14ac:dyDescent="0.35">
      <c r="A162" s="20" t="s">
        <v>539</v>
      </c>
      <c r="B162" s="19" t="s">
        <v>142</v>
      </c>
      <c r="C162" s="20">
        <v>1138048</v>
      </c>
      <c r="D162" s="20">
        <v>170707.20000000001</v>
      </c>
      <c r="E162" s="20">
        <v>967340.8</v>
      </c>
      <c r="F162" s="20"/>
      <c r="G162" s="20"/>
      <c r="H162" s="20"/>
      <c r="I162" s="20"/>
      <c r="J162" s="20"/>
      <c r="K162" s="26">
        <v>2026</v>
      </c>
      <c r="L162" s="33" t="s">
        <v>143</v>
      </c>
      <c r="M162" s="20" t="s">
        <v>130</v>
      </c>
      <c r="N162" s="20" t="s">
        <v>131</v>
      </c>
      <c r="O162" s="20"/>
      <c r="P162" s="24"/>
    </row>
    <row r="163" spans="1:16" ht="23.4" thickBot="1" x14ac:dyDescent="0.35">
      <c r="A163" s="12" t="s">
        <v>545</v>
      </c>
      <c r="B163" s="16" t="s">
        <v>138</v>
      </c>
      <c r="C163" s="8">
        <v>400000</v>
      </c>
      <c r="D163" s="8">
        <v>60000</v>
      </c>
      <c r="E163" s="8"/>
      <c r="F163" s="8">
        <v>340000</v>
      </c>
      <c r="G163" s="8"/>
      <c r="H163" s="8"/>
      <c r="I163" s="8"/>
      <c r="J163" s="8"/>
      <c r="K163" s="2">
        <v>2027</v>
      </c>
      <c r="L163" s="37" t="s">
        <v>139</v>
      </c>
      <c r="M163" s="2" t="s">
        <v>102</v>
      </c>
      <c r="N163" s="2" t="s">
        <v>131</v>
      </c>
      <c r="O163" s="2"/>
    </row>
    <row r="164" spans="1:16" ht="23.4" thickBot="1" x14ac:dyDescent="0.35">
      <c r="A164" s="20" t="s">
        <v>546</v>
      </c>
      <c r="B164" s="19" t="s">
        <v>132</v>
      </c>
      <c r="C164" s="20">
        <v>300000</v>
      </c>
      <c r="D164" s="20">
        <v>45000</v>
      </c>
      <c r="E164" s="20"/>
      <c r="F164" s="20">
        <v>255000</v>
      </c>
      <c r="G164" s="20"/>
      <c r="H164" s="20"/>
      <c r="I164" s="20"/>
      <c r="J164" s="20"/>
      <c r="K164" s="26">
        <v>2027</v>
      </c>
      <c r="L164" s="33" t="s">
        <v>133</v>
      </c>
      <c r="M164" s="20" t="s">
        <v>130</v>
      </c>
      <c r="N164" s="20" t="s">
        <v>145</v>
      </c>
      <c r="O164" s="20"/>
      <c r="P164" s="24"/>
    </row>
    <row r="165" spans="1:16" ht="42.75" customHeight="1" thickBot="1" x14ac:dyDescent="0.35">
      <c r="A165" s="46" t="s">
        <v>144</v>
      </c>
      <c r="B165" s="46"/>
      <c r="C165" s="11">
        <f>SUM(C166:C172)</f>
        <v>1433584.8</v>
      </c>
      <c r="D165" s="11">
        <f t="shared" ref="D165:I165" si="13">SUM(D166:D172)</f>
        <v>244232.68</v>
      </c>
      <c r="E165" s="11">
        <f t="shared" si="13"/>
        <v>739352.12</v>
      </c>
      <c r="F165" s="11">
        <f t="shared" si="13"/>
        <v>0</v>
      </c>
      <c r="G165" s="11">
        <f t="shared" si="13"/>
        <v>0</v>
      </c>
      <c r="H165" s="11">
        <f t="shared" si="13"/>
        <v>75000</v>
      </c>
      <c r="I165" s="11">
        <f t="shared" si="13"/>
        <v>171019.41</v>
      </c>
      <c r="J165" s="11"/>
      <c r="K165" s="7"/>
      <c r="L165" s="38"/>
      <c r="M165" s="7"/>
      <c r="N165" s="7"/>
      <c r="O165" s="7"/>
    </row>
    <row r="166" spans="1:16" ht="23.4" thickBot="1" x14ac:dyDescent="0.35">
      <c r="A166" s="20" t="s">
        <v>556</v>
      </c>
      <c r="B166" s="16" t="s">
        <v>146</v>
      </c>
      <c r="C166" s="8">
        <v>45000</v>
      </c>
      <c r="D166" s="8">
        <v>45000</v>
      </c>
      <c r="E166" s="8"/>
      <c r="F166" s="8"/>
      <c r="G166" s="8"/>
      <c r="H166" s="8">
        <v>25000</v>
      </c>
      <c r="I166" s="8"/>
      <c r="J166" s="8"/>
      <c r="K166" s="2">
        <v>2022</v>
      </c>
      <c r="L166" s="37" t="s">
        <v>147</v>
      </c>
      <c r="M166" s="2" t="s">
        <v>11</v>
      </c>
      <c r="N166" s="2" t="s">
        <v>189</v>
      </c>
      <c r="O166" s="2"/>
    </row>
    <row r="167" spans="1:16" ht="23.4" thickBot="1" x14ac:dyDescent="0.35">
      <c r="A167" s="12" t="s">
        <v>560</v>
      </c>
      <c r="B167" s="19" t="s">
        <v>278</v>
      </c>
      <c r="C167" s="20">
        <v>475167</v>
      </c>
      <c r="D167" s="20">
        <v>71275.05</v>
      </c>
      <c r="E167" s="20">
        <v>403891.95</v>
      </c>
      <c r="F167" s="20"/>
      <c r="G167" s="20"/>
      <c r="H167" s="20"/>
      <c r="I167" s="20"/>
      <c r="J167" s="20"/>
      <c r="K167" s="26">
        <v>2024</v>
      </c>
      <c r="L167" s="33" t="s">
        <v>166</v>
      </c>
      <c r="M167" s="20" t="s">
        <v>11</v>
      </c>
      <c r="N167" s="20" t="s">
        <v>189</v>
      </c>
      <c r="O167" s="20"/>
      <c r="P167" s="24"/>
    </row>
    <row r="168" spans="1:16" ht="34.799999999999997" thickBot="1" x14ac:dyDescent="0.35">
      <c r="A168" s="20" t="s">
        <v>563</v>
      </c>
      <c r="B168" s="16" t="s">
        <v>151</v>
      </c>
      <c r="C168" s="8">
        <v>30000</v>
      </c>
      <c r="D168" s="8"/>
      <c r="E168" s="8">
        <v>30000</v>
      </c>
      <c r="F168" s="8"/>
      <c r="G168" s="8"/>
      <c r="H168" s="8">
        <v>30000</v>
      </c>
      <c r="I168" s="8"/>
      <c r="J168" s="8"/>
      <c r="K168" s="2">
        <v>2026</v>
      </c>
      <c r="L168" s="37" t="s">
        <v>148</v>
      </c>
      <c r="M168" s="2" t="s">
        <v>11</v>
      </c>
      <c r="N168" s="2" t="s">
        <v>189</v>
      </c>
      <c r="O168" s="2"/>
    </row>
    <row r="169" spans="1:16" ht="69" thickBot="1" x14ac:dyDescent="0.35">
      <c r="A169" s="12" t="s">
        <v>566</v>
      </c>
      <c r="B169" s="19" t="s">
        <v>277</v>
      </c>
      <c r="C169" s="20">
        <v>201199.31</v>
      </c>
      <c r="D169" s="20">
        <v>30179.9</v>
      </c>
      <c r="E169" s="20">
        <v>171019.41</v>
      </c>
      <c r="F169" s="20"/>
      <c r="G169" s="20"/>
      <c r="H169" s="20"/>
      <c r="I169" s="20">
        <f>E169</f>
        <v>171019.41</v>
      </c>
      <c r="J169" s="20">
        <f>D169</f>
        <v>30179.9</v>
      </c>
      <c r="K169" s="26">
        <v>2025</v>
      </c>
      <c r="L169" s="33" t="s">
        <v>279</v>
      </c>
      <c r="M169" s="20" t="s">
        <v>11</v>
      </c>
      <c r="N169" s="20" t="s">
        <v>189</v>
      </c>
      <c r="O169" s="20"/>
      <c r="P169" s="24"/>
    </row>
    <row r="170" spans="1:16" ht="57.6" thickBot="1" x14ac:dyDescent="0.35">
      <c r="A170" s="20" t="s">
        <v>572</v>
      </c>
      <c r="B170" s="16" t="s">
        <v>282</v>
      </c>
      <c r="C170" s="8">
        <v>212218.49</v>
      </c>
      <c r="D170" s="8">
        <f>C170-E170</f>
        <v>94777.73</v>
      </c>
      <c r="E170" s="8">
        <v>117440.76</v>
      </c>
      <c r="F170" s="8"/>
      <c r="G170" s="8"/>
      <c r="H170" s="8"/>
      <c r="I170" s="8"/>
      <c r="J170" s="8"/>
      <c r="K170" s="2">
        <v>2025</v>
      </c>
      <c r="L170" s="37" t="s">
        <v>283</v>
      </c>
      <c r="M170" s="2" t="s">
        <v>11</v>
      </c>
      <c r="N170" s="2" t="s">
        <v>189</v>
      </c>
      <c r="O170" s="2"/>
    </row>
    <row r="171" spans="1:16" ht="34.799999999999997" thickBot="1" x14ac:dyDescent="0.35">
      <c r="A171" s="12" t="s">
        <v>577</v>
      </c>
      <c r="B171" s="19" t="s">
        <v>299</v>
      </c>
      <c r="C171" s="20">
        <v>20000</v>
      </c>
      <c r="D171" s="20">
        <v>3000</v>
      </c>
      <c r="E171" s="20">
        <v>17000</v>
      </c>
      <c r="F171" s="20"/>
      <c r="G171" s="20"/>
      <c r="H171" s="20">
        <v>20000</v>
      </c>
      <c r="I171" s="20"/>
      <c r="J171" s="20"/>
      <c r="K171" s="26">
        <v>2024</v>
      </c>
      <c r="L171" s="33" t="s">
        <v>335</v>
      </c>
      <c r="M171" s="20" t="s">
        <v>11</v>
      </c>
      <c r="N171" s="20" t="s">
        <v>189</v>
      </c>
      <c r="O171" s="20"/>
      <c r="P171" s="24"/>
    </row>
    <row r="172" spans="1:16" ht="126" thickBot="1" x14ac:dyDescent="0.35">
      <c r="A172" s="12" t="s">
        <v>578</v>
      </c>
      <c r="B172" s="16" t="s">
        <v>525</v>
      </c>
      <c r="C172" s="8">
        <v>450000</v>
      </c>
      <c r="D172" s="8" t="s">
        <v>527</v>
      </c>
      <c r="E172" s="8" t="s">
        <v>528</v>
      </c>
      <c r="F172" s="8"/>
      <c r="G172" s="8"/>
      <c r="H172" s="8"/>
      <c r="I172" s="8"/>
      <c r="J172" s="8"/>
      <c r="K172" s="2">
        <v>2026</v>
      </c>
      <c r="L172" s="37" t="s">
        <v>526</v>
      </c>
      <c r="M172" s="2" t="s">
        <v>11</v>
      </c>
      <c r="N172" s="2" t="s">
        <v>189</v>
      </c>
      <c r="O172" s="2"/>
    </row>
  </sheetData>
  <autoFilter ref="A1:N165" xr:uid="{00000000-0009-0000-0000-000000000000}"/>
  <mergeCells count="11">
    <mergeCell ref="A26:B26"/>
    <mergeCell ref="A98:B98"/>
    <mergeCell ref="A99:B99"/>
    <mergeCell ref="A48:B48"/>
    <mergeCell ref="A3:B3"/>
    <mergeCell ref="A4:B4"/>
    <mergeCell ref="A165:B165"/>
    <mergeCell ref="A155:B155"/>
    <mergeCell ref="A126:B126"/>
    <mergeCell ref="A127:B127"/>
    <mergeCell ref="A115:B115"/>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Lapa1</vt:lpstr>
      <vt:lpstr>Lapa1!_Hlk226394690</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2026-05-05T18:04:04Z</dcterms:modified>
</cp:coreProperties>
</file>