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tabRatio="933" activeTab="0"/>
  </bookViews>
  <sheets>
    <sheet name="kOPTĀME" sheetId="1" r:id="rId1"/>
    <sheet name="Aprēķins -1" sheetId="2" r:id="rId2"/>
    <sheet name="Demont.1-1" sheetId="3" r:id="rId3"/>
    <sheet name="Zemes d.-1-2" sheetId="4" r:id="rId4"/>
    <sheet name="Caurules 1-3" sheetId="5" r:id="rId5"/>
    <sheet name="Būvn.1-4" sheetId="6" r:id="rId6"/>
    <sheet name="Labiek.1-5" sheetId="7" r:id="rId7"/>
  </sheets>
  <definedNames>
    <definedName name="_xlnm.Print_Area" localSheetId="5">'Būvn.1-4'!$A$1:$P$50</definedName>
    <definedName name="_xlnm.Print_Area" localSheetId="4">'Caurules 1-3'!$A$1:$P$201</definedName>
    <definedName name="_xlnm.Print_Area" localSheetId="0">'kOPTĀME'!$A$1:$K$47</definedName>
  </definedNames>
  <calcPr fullCalcOnLoad="1"/>
</workbook>
</file>

<file path=xl/sharedStrings.xml><?xml version="1.0" encoding="utf-8"?>
<sst xmlns="http://schemas.openxmlformats.org/spreadsheetml/2006/main" count="1058" uniqueCount="368">
  <si>
    <t>Līg. Cena</t>
  </si>
  <si>
    <t>"</t>
  </si>
  <si>
    <t>m</t>
  </si>
  <si>
    <t>Ls</t>
  </si>
  <si>
    <t>m2</t>
  </si>
  <si>
    <t>Mēra</t>
  </si>
  <si>
    <t>Dau -</t>
  </si>
  <si>
    <t>izmaksa</t>
  </si>
  <si>
    <t>vienība</t>
  </si>
  <si>
    <t>dzums</t>
  </si>
  <si>
    <t>k.</t>
  </si>
  <si>
    <t>KOPĀ:</t>
  </si>
  <si>
    <t>KOPĀ TIEŠĀS IZMAKSAS:</t>
  </si>
  <si>
    <t>Kopā</t>
  </si>
  <si>
    <t>(Darba veids vai konstruktīvā elementa nosaukums)</t>
  </si>
  <si>
    <t>Būves nosaukums:</t>
  </si>
  <si>
    <t>Objekta nosaukums :</t>
  </si>
  <si>
    <t>Objekta adrese:</t>
  </si>
  <si>
    <t xml:space="preserve">Pasūtījuma Nr.: </t>
  </si>
  <si>
    <t>gada tirgus cenās, pamatojoties uz</t>
  </si>
  <si>
    <t>daļas rasējumiem</t>
  </si>
  <si>
    <t>Tāmes izmaksas</t>
  </si>
  <si>
    <t>Tāme sastādīta:</t>
  </si>
  <si>
    <t>gada</t>
  </si>
  <si>
    <t>N.</t>
  </si>
  <si>
    <t>Vienības izmaksas</t>
  </si>
  <si>
    <t xml:space="preserve">Kopējā </t>
  </si>
  <si>
    <t>p.</t>
  </si>
  <si>
    <t>Kods</t>
  </si>
  <si>
    <t>Darba nosaukums</t>
  </si>
  <si>
    <t xml:space="preserve">Laika </t>
  </si>
  <si>
    <t>Darba</t>
  </si>
  <si>
    <t xml:space="preserve">Darba </t>
  </si>
  <si>
    <t>Mate-</t>
  </si>
  <si>
    <t>Meha-</t>
  </si>
  <si>
    <t>Kopā,</t>
  </si>
  <si>
    <t>Darb-</t>
  </si>
  <si>
    <t>norma,</t>
  </si>
  <si>
    <t>apm.lik-</t>
  </si>
  <si>
    <t>alga,</t>
  </si>
  <si>
    <t>riāli,</t>
  </si>
  <si>
    <t>nismi,</t>
  </si>
  <si>
    <t>ietilpība,</t>
  </si>
  <si>
    <t>c/h</t>
  </si>
  <si>
    <t>Sastādīja</t>
  </si>
  <si>
    <t>(paraksts un tā atšifrējums,datums)</t>
  </si>
  <si>
    <t>Sertifikāta Nr.</t>
  </si>
  <si>
    <t>Tāme sastādīta</t>
  </si>
  <si>
    <t>Apstiprinu</t>
  </si>
  <si>
    <t>(pasūtītāja paraksts un tā atšifrējums)</t>
  </si>
  <si>
    <t>Z.v.</t>
  </si>
  <si>
    <t>Nr. p.k.</t>
  </si>
  <si>
    <t>Objekta nosaukums</t>
  </si>
  <si>
    <t>Pavisam būvniecības izmaksas</t>
  </si>
  <si>
    <t>Pasūtītāja būvniecības koptāme.</t>
  </si>
  <si>
    <t>TP</t>
  </si>
  <si>
    <t>m3</t>
  </si>
  <si>
    <t>Zemes darbi</t>
  </si>
  <si>
    <t>Siltumtrases cauruļvadu montāžas darbi.</t>
  </si>
  <si>
    <t>Līg.cena</t>
  </si>
  <si>
    <t>Kopsavilkuma aprēķini pa darbu vai konstruktīvo elementu veidiem.</t>
  </si>
  <si>
    <t>Kopējā darbietilpība, c/h</t>
  </si>
  <si>
    <t>Nr.</t>
  </si>
  <si>
    <t>Kods,</t>
  </si>
  <si>
    <t>Tāmes</t>
  </si>
  <si>
    <t>Tai skaitā</t>
  </si>
  <si>
    <t>Darba veids vai konstruktīvā</t>
  </si>
  <si>
    <t xml:space="preserve">darba </t>
  </si>
  <si>
    <t>materiāli</t>
  </si>
  <si>
    <t>mehā-</t>
  </si>
  <si>
    <t>elementa nosaukums</t>
  </si>
  <si>
    <t>alga</t>
  </si>
  <si>
    <t>nismi</t>
  </si>
  <si>
    <t>ietilpība</t>
  </si>
  <si>
    <t>(c/h)</t>
  </si>
  <si>
    <t>Siltumtrases cauruļvadu montāžas darbi</t>
  </si>
  <si>
    <t>Būvniecības darbi</t>
  </si>
  <si>
    <t>Labiekārtošanas darbi.</t>
  </si>
  <si>
    <t>Pavisam kopā</t>
  </si>
  <si>
    <t>Smilts</t>
  </si>
  <si>
    <t>Bituma mastika</t>
  </si>
  <si>
    <t>kg</t>
  </si>
  <si>
    <t>Java</t>
  </si>
  <si>
    <t>Labiekārtošanas   darbi.</t>
  </si>
  <si>
    <t xml:space="preserve"> '' </t>
  </si>
  <si>
    <t>Būvniecības darbi.</t>
  </si>
  <si>
    <t>KOPĀ</t>
  </si>
  <si>
    <t>Šajā projektā ietvertie</t>
  </si>
  <si>
    <t>Jau veiktie darbi</t>
  </si>
  <si>
    <t>PAPILDUS INFORMĀCIJA PROJEKTA IESNIEGUMA VEIDLAPAS AIZPILDĪŠANAI</t>
  </si>
  <si>
    <t>Par kopējo summu,EUR</t>
  </si>
  <si>
    <t>EUR</t>
  </si>
  <si>
    <t>me,EUR/h</t>
  </si>
  <si>
    <t>Mehā-</t>
  </si>
  <si>
    <t>Objekta izmaksas (EUR)</t>
  </si>
  <si>
    <t>Objekta tāme Nr.1</t>
  </si>
  <si>
    <t>1/1</t>
  </si>
  <si>
    <t>1/2</t>
  </si>
  <si>
    <t>1/3</t>
  </si>
  <si>
    <t>1/4</t>
  </si>
  <si>
    <t>1/5</t>
  </si>
  <si>
    <t>LOKĀLĀ TĀME  Nr. 1/1</t>
  </si>
  <si>
    <t>LOKĀLĀ TĀME  Nr. 1/2</t>
  </si>
  <si>
    <t>LOKĀLĀ TĀME  Nr. 1/3</t>
  </si>
  <si>
    <t>LOKĀLĀ TĀME  Nr.1/4</t>
  </si>
  <si>
    <t xml:space="preserve">                  LOKĀLĀ TĀME  Nr. 1/5</t>
  </si>
  <si>
    <t>PVN 21%</t>
  </si>
  <si>
    <t>gb</t>
  </si>
  <si>
    <t>Cauruļvadu hidrauliskā pārbaude</t>
  </si>
  <si>
    <t>vieta</t>
  </si>
  <si>
    <t>Savienojošā siltumtīklu posma būvniecība, savienojot apdzīvotas vietas Dzelzava un Aizpurve</t>
  </si>
  <si>
    <t>Dzelzavas pagasta Dzelzavas un Aizpurves ciemi</t>
  </si>
  <si>
    <t>Siltumtīkli  Dzelzavas un Aizpurves ciemos.</t>
  </si>
  <si>
    <t>Sagatavošanās un demontāžas darbi</t>
  </si>
  <si>
    <t>Sastādīta 2018.</t>
  </si>
  <si>
    <t>EURO</t>
  </si>
  <si>
    <t>Palīgmateriāli ___%</t>
  </si>
  <si>
    <t>Materiālu transports___%</t>
  </si>
  <si>
    <t>Sagatavošanas darbi</t>
  </si>
  <si>
    <t>1.</t>
  </si>
  <si>
    <t>Būvlaukuma mobilizācija</t>
  </si>
  <si>
    <t>kpl.</t>
  </si>
  <si>
    <t>Satiksmes organizācija būvdarbu laikā</t>
  </si>
  <si>
    <t>objekts</t>
  </si>
  <si>
    <t>1</t>
  </si>
  <si>
    <t>Traucējošo krūmu izciršana</t>
  </si>
  <si>
    <t>Traucējošo koku  izciršana (diametrs līdz 10cm)</t>
  </si>
  <si>
    <t>Ģeodēziskās uzmērīšanas tīkla  punkta saglabāšana</t>
  </si>
  <si>
    <t>Pagaidu gājēju pārejas tiltiņi, ar margām, l=3.0 m, b=0.80 m, uzstādīšana</t>
  </si>
  <si>
    <t>2</t>
  </si>
  <si>
    <t>Demontēt esošu koka žogu ar balstiem, saglabāt būvniecības gaitā, uzstādīt atpakaļ.</t>
  </si>
  <si>
    <t>5</t>
  </si>
  <si>
    <t>Esošo būves elementu demontāža uz būvniecības laiku, pēc tam atjaunošana</t>
  </si>
  <si>
    <t>Gruntsūdens atsūknēšana (līmeņa pazemināšana par 0.5 m) no tranšejas izmantojot adatu filtrus</t>
  </si>
  <si>
    <t>Virszemes ūdeņu atsūknēšana no tranšejas</t>
  </si>
  <si>
    <t>st.</t>
  </si>
  <si>
    <t>Siltumtrases un pievienojuma vietu nospraušana</t>
  </si>
  <si>
    <r>
      <t>m</t>
    </r>
    <r>
      <rPr>
        <vertAlign val="superscript"/>
        <sz val="10"/>
        <rFont val="Arial"/>
        <family val="2"/>
      </rPr>
      <t>2</t>
    </r>
  </si>
  <si>
    <r>
      <t>m</t>
    </r>
    <r>
      <rPr>
        <vertAlign val="superscript"/>
        <sz val="10"/>
        <rFont val="Times New Roman"/>
        <family val="1"/>
      </rPr>
      <t>2</t>
    </r>
  </si>
  <si>
    <t>2.</t>
  </si>
  <si>
    <t>3.</t>
  </si>
  <si>
    <t>4.</t>
  </si>
  <si>
    <t>5.</t>
  </si>
  <si>
    <t>6.</t>
  </si>
  <si>
    <t>7.</t>
  </si>
  <si>
    <t>8.</t>
  </si>
  <si>
    <t>9.</t>
  </si>
  <si>
    <t>10.</t>
  </si>
  <si>
    <t>11.</t>
  </si>
  <si>
    <t>12.</t>
  </si>
  <si>
    <t>Auglīgā slāņa noņemšana vid. 20cm un atpakaļ atjaunošana izmantojot noņemto</t>
  </si>
  <si>
    <t>Esošo pievienojuma vietu  atšurfēšana(roku darbs), vid.1,5m garumā, līdz 2,5m dziļumā un 1,5m platumā</t>
  </si>
  <si>
    <t>Tranšeju h= 1,0-1,5m  rakšana 2,0m platumā</t>
  </si>
  <si>
    <t xml:space="preserve">Tranšeju h= 1,0-1,5m  rakšana 2,0m platumā ar rokam </t>
  </si>
  <si>
    <t>Smilts pamatnes platuma 1,0m,  b=15 cm izveidošana , smilts bez akmeņu un mālu piejaukuma, blietējot ar motorblieti</t>
  </si>
  <si>
    <t>Smiltis max. frakc. 20mm</t>
  </si>
  <si>
    <t>Kanalā ieguldīto cauruļvadu piebēršana ar sijātu smilti, frakcija-4mm, 15 cm virs caurulēm, blīvējot piebērumu starp caurulēm, starp caurulēm un kanalas malu</t>
  </si>
  <si>
    <t>Uzbēruma veidošana</t>
  </si>
  <si>
    <t>Grunts</t>
  </si>
  <si>
    <r>
      <t>m</t>
    </r>
    <r>
      <rPr>
        <vertAlign val="superscript"/>
        <sz val="10"/>
        <rFont val="Arial"/>
        <family val="2"/>
      </rPr>
      <t>3</t>
    </r>
  </si>
  <si>
    <t>Grunts un šķembu atpakaļ aizbēršana blietējot</t>
  </si>
  <si>
    <t>Grunts pārvietošana (līdz 5km uz pasūtītāja atbērtni)</t>
  </si>
  <si>
    <t xml:space="preserve">Esošo kabeļu un komunikāciju aizsardzība tos šķērsojot, vietu atšurfējot ar rokām, vid.1,5m garumā x 2m dziļumā x 1,5m platumā </t>
  </si>
  <si>
    <t>Ūdensvads</t>
  </si>
  <si>
    <t>Elektrības kabeļi</t>
  </si>
  <si>
    <t>Elektrosakaru</t>
  </si>
  <si>
    <t xml:space="preserve">Drenaža </t>
  </si>
  <si>
    <t>Lietus kanalizācija</t>
  </si>
  <si>
    <t>Pamests</t>
  </si>
  <si>
    <t>Kanalizācija</t>
  </si>
  <si>
    <t>Esošo kabeļu aizsardzība tos ievietojot šķeltajās aizsargčaulās De110, L=3m</t>
  </si>
  <si>
    <t>Dalītas aizsargcaurules OD110, L=3m</t>
  </si>
  <si>
    <r>
      <t>100m</t>
    </r>
    <r>
      <rPr>
        <vertAlign val="superscript"/>
        <sz val="10"/>
        <rFont val="Arial"/>
        <family val="2"/>
      </rPr>
      <t>2</t>
    </r>
  </si>
  <si>
    <t>13.</t>
  </si>
  <si>
    <t>14.</t>
  </si>
  <si>
    <t>15.</t>
  </si>
  <si>
    <t>16.</t>
  </si>
  <si>
    <t>17.</t>
  </si>
  <si>
    <t>18.</t>
  </si>
  <si>
    <t>19.</t>
  </si>
  <si>
    <t>20.</t>
  </si>
  <si>
    <t>21.</t>
  </si>
  <si>
    <t>22.</t>
  </si>
  <si>
    <t>23.</t>
  </si>
  <si>
    <t>24.</t>
  </si>
  <si>
    <t>25.</t>
  </si>
  <si>
    <t>26.</t>
  </si>
  <si>
    <t>27.</t>
  </si>
  <si>
    <t>28.</t>
  </si>
  <si>
    <t>29.</t>
  </si>
  <si>
    <t>30.</t>
  </si>
  <si>
    <t>31.</t>
  </si>
  <si>
    <t>32.</t>
  </si>
  <si>
    <t>Palīgmateriāli __%</t>
  </si>
  <si>
    <t>Materiālu transports __%</t>
  </si>
  <si>
    <t>Demonāžas darbi</t>
  </si>
  <si>
    <t xml:space="preserve">Asfaltbetona seguma virskārtas nofrēzēšana un aizvešana (līdz 5km uz pasūtītāja atbērtni) </t>
  </si>
  <si>
    <t xml:space="preserve">Asfaltbetona seguma apakškārtas nofrēzēšana un aizvešana (līdz 5km uz pasūtītāja atbērtni) </t>
  </si>
  <si>
    <t>Būvgružu iekraušana autotransportā un izvešana, ieskaitot izgāztuves izmaksas</t>
  </si>
  <si>
    <r>
      <t>m</t>
    </r>
    <r>
      <rPr>
        <vertAlign val="superscript"/>
        <sz val="10"/>
        <rFont val="Times New Roman"/>
        <family val="1"/>
      </rPr>
      <t>3</t>
    </r>
  </si>
  <si>
    <t xml:space="preserve">Materiālu transports __% </t>
  </si>
  <si>
    <t>Rūpnieciski izolētu bezkanāla siltumtrašu cauruļu, 2. sēr., montāža, novietojot uz koka balstiem virs tranšejas, pieslīpējot cauruļu galus, sametinot savienojuma šuves, ar autoceltni pa posmiem ieguldot tranšejā uz sagatavotas smilts pamatnes, D114,3/225</t>
  </si>
  <si>
    <t>Būvbedres  min. 7.5x3m, h vid. 2m rakšana cauruļvadu ievilkšanai</t>
  </si>
  <si>
    <t>4</t>
  </si>
  <si>
    <t>Laukuma šķērsošana ar caurdūriena metodi</t>
  </si>
  <si>
    <t>Metināta tērauda aizsargčaula D406,4x8,0 ar pretkorozijas aizsardzību</t>
  </si>
  <si>
    <t>Aizsargčaulas (futlāra) D406 galu aizdare ar javu</t>
  </si>
  <si>
    <t>Java M100</t>
  </si>
  <si>
    <t xml:space="preserve">Ruberoīds </t>
  </si>
  <si>
    <t xml:space="preserve">Rūpnieciski izolētu virszemes siltumtrašu cauruļu, 2. sēr., montāža, skārda apvalkā D114,3/225 </t>
  </si>
  <si>
    <t>Rūpnieciski izolētu bezkanāla siltumtrašu cauruļu, 2. sēr., montāža, D114,3/225 ar protektoriem</t>
  </si>
  <si>
    <t xml:space="preserve">Rūpnieciski izolēta siltumtrašu cauruļu līkuma D114,3/225, 90°,  montāža, pieslīpējot savienojuma vietas, metinot savienojuma šuves </t>
  </si>
  <si>
    <t>Rūpnieciski izolētā virszemes vertikālā līkuma, 2.sēr.montāža, skārda apvalkā D114,3/225</t>
  </si>
  <si>
    <t>Rūpnieciski izolēta vārsta ar ūdens izteces krānu DN50.0/125 montāža, pieslīpējot savienojuma vietas, metinot savienojuma šuves</t>
  </si>
  <si>
    <t>Rūpnieciski izolēts vārsts ar ūdens izteces krānu Dn50.0/125 (pamatcaurule D114,3/250) , kāta garums 0,6m</t>
  </si>
  <si>
    <t>Rūpnieciski izolēts vārsts ar ūdens izteces krānu Dn50.0/125 (pamatcaurule D114,3/250) , kāta garums 1,0m</t>
  </si>
  <si>
    <t>Peldošā kape</t>
  </si>
  <si>
    <t>gb.</t>
  </si>
  <si>
    <t>PE aizsargcaurule DN150</t>
  </si>
  <si>
    <t>PE caurules gala noslēgs DN200</t>
  </si>
  <si>
    <t>Rūpnieciski izolētu cauruļu līdz 300mm termonosēdošo izolācijas savienojumu montāža</t>
  </si>
  <si>
    <t>Rūpnieciski izolētu cauruļu D114.3/225 termonosēdošo izolācijas savienojumu komplektu, fasēti KK montāža</t>
  </si>
  <si>
    <t>Rūpnieciski izolētu cauruļu D88.9/180 termonosēdošo izolācijas savienojumu komplektu, fasēti KK montāža</t>
  </si>
  <si>
    <t>Rūpnieciski izolētu cauruļu līdz 300mm termonosēdošo dub/izolācijas savienojumu montāža</t>
  </si>
  <si>
    <t>Rūpnieciski izolētu cauruļu D114.3/250 termonosēdošo dub./izolācijas savienojumu komplektu, fasēti KK montāža</t>
  </si>
  <si>
    <t>Rūpnieciski izolēto cauruļu kompensācijas putu spilveni 1000x665x40cm montāža</t>
  </si>
  <si>
    <t>Brīdinājuma lentas 0.05x500m iebūve tranšejā</t>
  </si>
  <si>
    <t>Uzraudzības signalizācijas montāža, ieskaitot palīgmateriālus</t>
  </si>
  <si>
    <t>Signalizācijas sistēmas vadu savienojumi</t>
  </si>
  <si>
    <t>Signalizācijas sistēmas vadu turētāji</t>
  </si>
  <si>
    <t>100m</t>
  </si>
  <si>
    <r>
      <t xml:space="preserve">Elastīgā ievada  </t>
    </r>
    <r>
      <rPr>
        <sz val="10"/>
        <color indexed="8"/>
        <rFont val="Times New Roman"/>
        <family val="1"/>
      </rPr>
      <t>Ø114.3/225 montāža</t>
    </r>
  </si>
  <si>
    <r>
      <t>Caurule izolēta, liekta  D114.3/225, 3</t>
    </r>
    <r>
      <rPr>
        <vertAlign val="superscript"/>
        <sz val="10"/>
        <rFont val="Times New Roman"/>
        <family val="1"/>
      </rPr>
      <t>o</t>
    </r>
  </si>
  <si>
    <r>
      <t>Caurule izolēta, liekta  D114.3/225, 6</t>
    </r>
    <r>
      <rPr>
        <vertAlign val="superscript"/>
        <sz val="10"/>
        <rFont val="Times New Roman"/>
        <family val="1"/>
      </rPr>
      <t>o</t>
    </r>
  </si>
  <si>
    <r>
      <t>Elastīgais ievads</t>
    </r>
    <r>
      <rPr>
        <sz val="11"/>
        <color indexed="8"/>
        <rFont val="Times New Roman"/>
        <family val="1"/>
      </rPr>
      <t xml:space="preserve">  </t>
    </r>
    <r>
      <rPr>
        <sz val="10"/>
        <color indexed="8"/>
        <rFont val="Times New Roman"/>
        <family val="1"/>
      </rPr>
      <t>Ø114.3/225</t>
    </r>
  </si>
  <si>
    <t xml:space="preserve">T.p. D114,3/225, L1=1,0, L2=1,0,  17°, </t>
  </si>
  <si>
    <t>T.p. D114,3/225, L1=1,0, L2=1,0,  58°</t>
  </si>
  <si>
    <t>T.p. D114,3/225, L1=1,0, L2=1,0,  27°,</t>
  </si>
  <si>
    <t>T.p. D114,3/225, L1=1,0, L2=1,0,  11°,</t>
  </si>
  <si>
    <t>T.p. D114,3/225, L1=1,0, L2=1,0,  10°</t>
  </si>
  <si>
    <t>T.p. D114,3/225, L1=1,0, L2=1,0,  16°</t>
  </si>
  <si>
    <t xml:space="preserve">T.p. D114,3/225, L1=1,2, L2=1,0,  40°, </t>
  </si>
  <si>
    <t>T.p. D114,3/225, L1=1,0, L2=1,0,  40°,</t>
  </si>
  <si>
    <t>T.p. D114,3/225, L1=1,0, L2=1,7,  43°,</t>
  </si>
  <si>
    <t>T.p. D114,3/225, L1=1,0, L2=1,0,  69°,</t>
  </si>
  <si>
    <t xml:space="preserve">T.p. D114,3/225, L1=1,0, L2=1,3,  69°, </t>
  </si>
  <si>
    <t>T.p. D114,3/225, L1=1,4, L2=1,0,  88°</t>
  </si>
  <si>
    <t xml:space="preserve">T.p. D114,3/225, L1=1,0, L2=1,0,  88°, </t>
  </si>
  <si>
    <t>T.p. D114,3/225, L1=1,0, L2=1,7,  89°</t>
  </si>
  <si>
    <t xml:space="preserve">T.p. D114,3/225, L1=1,7, L2=1,0,  90°, </t>
  </si>
  <si>
    <t xml:space="preserve">T.p. D114,3/225, L1=1,6, L2=1,0,  90°, </t>
  </si>
  <si>
    <t xml:space="preserve">T.p. D114,3/225, L1=1,2, L2=1,0,  90°, </t>
  </si>
  <si>
    <t>T.p. D114,3/225, L1=1,4, L2=1,0,  90°,</t>
  </si>
  <si>
    <t>T.p. D114,3/225, L1=1,4, L2=1,4,  90°,</t>
  </si>
  <si>
    <t xml:space="preserve">T.p. D114,3/225, L1=1,5, L2=1,0,  90°, </t>
  </si>
  <si>
    <t>T.p. D114,3/250, L1=1,8, L2=1,0,  90°,</t>
  </si>
  <si>
    <t xml:space="preserve">T.p. D114,3/250, L1=1,7, L2=1,2,  90°, </t>
  </si>
  <si>
    <t xml:space="preserve">T.p. D114,3/250, L1=1,7, L2=1,0,  90°, </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</si>
  <si>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</si>
  <si>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</si>
  <si>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</si>
  <si>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</si>
  <si>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</si>
  <si>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</si>
  <si>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</si>
  <si>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</si>
  <si>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</si>
  <si>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</si>
  <si>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</si>
  <si>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</si>
  <si>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</si>
  <si>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</si>
  <si>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</si>
  <si>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</si>
  <si>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</si>
  <si>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</si>
  <si>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</si>
  <si>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</si>
  <si>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</si>
  <si>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</si>
  <si>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</si>
  <si>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</si>
  <si>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</si>
  <si>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Pieslēgums pie esošās siltumtrases</t>
  </si>
  <si>
    <t xml:space="preserve">Rūpnieciski izolēta  diametra maiņas posma 114.2/225 uz Dn 88.9/180 montāža, pieslīpējot savienojuma vietas, metinot savienojuma šuves </t>
  </si>
  <si>
    <t>T-atzara izolēta, perpendikulāra D114.3/225-D114.3/225 montāža</t>
  </si>
  <si>
    <t>Gala  uzmavas  D88,9/180 montāža</t>
  </si>
  <si>
    <t>Gala  uzmavas  D114,3/225 montāža</t>
  </si>
  <si>
    <t>Akmens vates lamellas paklājs, biezums 40mm, ar PVC parklājumu caurlvadu akmens vates siltumizolācijas apdarei</t>
  </si>
  <si>
    <t xml:space="preserve">Rūpnieciski izolēta noslēgvārstu Dn līdz 250 montāža, pieslīpējot savienojuma vietas, metinot savienojuma šuves </t>
  </si>
  <si>
    <t xml:space="preserve">Rūpnieciski izolēta T-atzara  Dn līdz 250 montāža, pieslīpējot savienojuma vietas, metinot savienojuma šuves </t>
  </si>
  <si>
    <t>Rūpnieciski izolēts T-atzara, pamatcaurule Dn 114,3/225 ar ūdens izteces krānu, kāta garums 0.7m</t>
  </si>
  <si>
    <t>Rūpnieciski izolēts 2.sērijas noslēgvārsts Ø125, pamatcaurule Dn 114,3/225, kāta garums 1,1m</t>
  </si>
  <si>
    <t>Rūpnieciski izolēts 2.sērijas noslēgvārsts Ø125, pamatcaurule Dn 114,3/225, kāta garums 0,8m</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</si>
  <si>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</si>
  <si>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</si>
  <si>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</si>
  <si>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</si>
  <si>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</si>
  <si>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</si>
  <si>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</si>
  <si>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</si>
  <si>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</si>
  <si>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</si>
  <si>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</si>
  <si>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</si>
  <si>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</si>
  <si>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</si>
  <si>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</si>
  <si>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</si>
  <si>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</si>
  <si>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</si>
  <si>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</si>
  <si>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</si>
  <si>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</si>
  <si>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</si>
  <si>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</si>
  <si>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</si>
  <si>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</si>
  <si>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</si>
  <si>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</si>
  <si>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</si>
  <si>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</si>
  <si>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</si>
  <si>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</si>
  <si>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Atgaisošanas aka</t>
  </si>
  <si>
    <t>Rūpnieciski izolēta vārsta  D125/225 ar atgaisošanas krānu DN40/110 montāža, pieslīpējot savienojuma vietas, metinot savienojuma šuves</t>
  </si>
  <si>
    <t>Dzelzbetona grodu akas ar čuguna aku vāku izbūve zaļaja zonā, D1500, h=1,48m</t>
  </si>
  <si>
    <t>Dzelzbetona akas grods KC-10-6</t>
  </si>
  <si>
    <t>Dzelzbetona grodu akas vāks D1000 (h=80)</t>
  </si>
  <si>
    <t>m³</t>
  </si>
  <si>
    <t>Bloks FBS 9-3-6</t>
  </si>
  <si>
    <t>Čuguna akas vāks ar slēdzi, 25t</t>
  </si>
  <si>
    <t>Atbalsta gredzens</t>
  </si>
  <si>
    <t>Betons B20 klase</t>
  </si>
  <si>
    <t>Šķembu pamatne</t>
  </si>
  <si>
    <t>Novadgrāvja šķērsojuma izbūve</t>
  </si>
  <si>
    <t xml:space="preserve">Būvbedres rakšana </t>
  </si>
  <si>
    <t>Būvbedres pamatnes līdzināšana ar rupju smilti blietējot vidēji 15cm biezumā</t>
  </si>
  <si>
    <t xml:space="preserve">Rupja smilts </t>
  </si>
  <si>
    <t xml:space="preserve">Betona balstu izbūve </t>
  </si>
  <si>
    <t>Transportbetons B25 W8</t>
  </si>
  <si>
    <t>Inventārveidņu uzstādīšana un demontāža balsta izbetonēšanai</t>
  </si>
  <si>
    <t xml:space="preserve">Būvbedres aizbēršana (blietējot) ar sausu grunti </t>
  </si>
  <si>
    <t>Kustīgo balstu uzstādīšana</t>
  </si>
  <si>
    <r>
      <t>m</t>
    </r>
    <r>
      <rPr>
        <sz val="10"/>
        <rFont val="Calibri"/>
        <family val="2"/>
      </rPr>
      <t>²</t>
    </r>
  </si>
  <si>
    <r>
      <t>Kustīgie balsti virszemes trasēm D</t>
    </r>
    <r>
      <rPr>
        <vertAlign val="subscript"/>
        <sz val="10"/>
        <rFont val="Arial"/>
        <family val="2"/>
      </rPr>
      <t>nom</t>
    </r>
    <r>
      <rPr>
        <sz val="10"/>
        <rFont val="Arial"/>
        <family val="2"/>
      </rPr>
      <t xml:space="preserve"> = 225mm</t>
    </r>
  </si>
  <si>
    <t>Palīgmateriāli 3__%</t>
  </si>
  <si>
    <t>2018.</t>
  </si>
  <si>
    <t>Salturīgā slāņa izbūve 30cm biezumā no drenējošas smilts (kfiltr.&gt;1m/dnn) asfaltbetona seguma atjaunošanai</t>
  </si>
  <si>
    <t>Drenējoša smilts (kfiltr.&gt;1m/dnn)</t>
  </si>
  <si>
    <t>Dolomīta šķembu maisījuma     (fr. 0-45mm, h=20cm) pamata izbūve asfaltbetona seguma atjaunošanai</t>
  </si>
  <si>
    <t>Dolomīta šķembas (fr. 0-45mm)</t>
  </si>
  <si>
    <t>Asfaltbetona virskārta h=4cm, AC-11, AADT j. pievestā ≤500</t>
  </si>
  <si>
    <t>Asfaltbetona apakškārta h=5cm, ACb-22, AADT j. smagie ≤100</t>
  </si>
  <si>
    <t xml:space="preserve">Grants seguma  atjaunošana </t>
  </si>
  <si>
    <t>Drupinātais grants, slāņa h=25cm</t>
  </si>
  <si>
    <t>Smilts drenējošā slāņa atjaunošanai, slāņa h=40cm</t>
  </si>
  <si>
    <t xml:space="preserve">Grāvja atjaunošana </t>
  </si>
  <si>
    <t xml:space="preserve">Nogāzes atjaunošana </t>
  </si>
  <si>
    <t>Uzbēruma veidošana ar grunti</t>
  </si>
  <si>
    <t xml:space="preserve">     Virsizdevumi __%</t>
  </si>
  <si>
    <t xml:space="preserve">                Peļņa  __%</t>
  </si>
  <si>
    <t>Darba devēja sociālais nodoklis ____%</t>
  </si>
  <si>
    <t>11.1.</t>
  </si>
  <si>
    <t>Informatīvā plakāta uzstādīšana</t>
  </si>
  <si>
    <t>Zālāja atjaunošana, paberot melnzemi b=10cm</t>
  </si>
  <si>
    <t>(grozīts ar iepirkumu komisijas 13.06.2018. lēmumu)</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</si>
</sst>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
    <numFmt numFmtId="171" formatCode="0.000"/>
    <numFmt numFmtId="172" formatCode="[$-426]dddd\,\ yyyy&quot;. gada &quot;d\.\ mmmm"/>
    <numFmt numFmtId="173" formatCode="0.00000"/>
    <numFmt numFmtId="174" formatCode="0.0000"/>
    <numFmt numFmtId="175" formatCode="_(&quot;$&quot;* #,##0_);_(&quot;$&quot;* \(#,##0\);_(&quot;$&quot;* &quot;-&quot;_);_(@_)"/>
    <numFmt numFmtId="176" formatCode="_(&quot;$&quot;* #,##0.00_);_(&quot;$&quot;* \(#,##0.00\);_(&quot;$&quot;* &quot;-&quot;??_);_(@_)"/>
    <numFmt numFmtId="177" formatCode="[$-426]dddd\,\ yyyy&quot;. gada &quot;d\.\ mmmm;@"/>
    <numFmt numFmtId="178" formatCode="_-* #,##0.00\ _-;\-* #,##0.00\ _-;_-* &quot;-&quot;??\ _-;_-@_-"/>
    <numFmt numFmtId="179" formatCode="_-* #,##0.0_-;\-* #,##0.0_-;_-* &quot;-&quot;??_-;_-@_-"/>
    <numFmt numFmtId="180" formatCode="_-[$€-2]\ * #,##0.00_-;\-[$€-2]\ * #,##0.00_-;_-[$€-2]\ * &quot;-&quot;??_-;_-@_-"/>
    <numFmt numFmtId="181" formatCode="mmm\ dd"/>
    <numFmt numFmtId="182" formatCode="&quot;Jā&quot;;&quot;Jā&quot;;&quot;Nē&quot;"/>
    <numFmt numFmtId="183" formatCode="&quot;Patiess&quot;;&quot;Patiess&quot;;&quot;Aplams&quot;"/>
    <numFmt numFmtId="184" formatCode="&quot;Ieslēgts&quot;;&quot;Ieslēgts&quot;;&quot;Izslēgts&quot;"/>
    <numFmt numFmtId="185" formatCode="[$€-2]\ #\ ##,000_);[Red]\([$€-2]\ #\ ##,000\)"/>
  </numFmts>
  <fonts count="73">
    <font>
      <sz val="10"/>
      <name val="BaltOptima"/>
      <family val="0"/>
    </font>
    <font>
      <sz val="11"/>
      <color indexed="8"/>
      <name val="Calibri"/>
      <family val="2"/>
    </font>
    <font>
      <sz val="8"/>
      <name val="BaltOptima"/>
      <family val="0"/>
    </font>
    <font>
      <sz val="10"/>
      <name val="Times New Roman"/>
      <family val="1"/>
    </font>
    <font>
      <b/>
      <sz val="10"/>
      <name val="Times New Roman"/>
      <family val="1"/>
    </font>
    <font>
      <sz val="11"/>
      <name val="BaltOptima"/>
      <family val="0"/>
    </font>
    <font>
      <b/>
      <sz val="14"/>
      <name val="Times New Roman"/>
      <family val="1"/>
    </font>
    <font>
      <sz val="11"/>
      <name val="Times New Roman"/>
      <family val="1"/>
    </font>
    <font>
      <b/>
      <sz val="11"/>
      <name val="Times New Roman"/>
      <family val="1"/>
    </font>
    <font>
      <sz val="10"/>
      <name val="Helv"/>
      <family val="0"/>
    </font>
    <font>
      <sz val="10"/>
      <color indexed="8"/>
      <name val="BaltOptima"/>
      <family val="0"/>
    </font>
    <font>
      <sz val="14"/>
      <color indexed="8"/>
      <name val="Times New Roman Baltic"/>
      <family val="0"/>
    </font>
    <font>
      <b/>
      <sz val="11"/>
      <color indexed="8"/>
      <name val="Times New Roman Baltic"/>
      <family val="1"/>
    </font>
    <font>
      <sz val="11"/>
      <color indexed="8"/>
      <name val="Times New Roman Baltic"/>
      <family val="0"/>
    </font>
    <font>
      <b/>
      <sz val="14"/>
      <color indexed="8"/>
      <name val="Times New Roman"/>
      <family val="1"/>
    </font>
    <font>
      <sz val="10"/>
      <color indexed="8"/>
      <name val="Times New Roman"/>
      <family val="1"/>
    </font>
    <font>
      <sz val="11"/>
      <color indexed="8"/>
      <name val="Times New Roman"/>
      <family val="1"/>
    </font>
    <font>
      <sz val="11"/>
      <color indexed="8"/>
      <name val="BaltOptima"/>
      <family val="0"/>
    </font>
    <font>
      <b/>
      <sz val="11"/>
      <name val="Times New Roman Baltic"/>
      <family val="1"/>
    </font>
    <font>
      <sz val="11"/>
      <name val="Times New Roman Baltic"/>
      <family val="1"/>
    </font>
    <font>
      <sz val="12"/>
      <name val="Times New Roman"/>
      <family val="1"/>
    </font>
    <font>
      <b/>
      <sz val="10"/>
      <name val="BaltOptima"/>
      <family val="0"/>
    </font>
    <font>
      <u val="single"/>
      <sz val="10"/>
      <name val="Times New Roman"/>
      <family val="1"/>
    </font>
    <font>
      <u val="single"/>
      <sz val="10"/>
      <color indexed="12"/>
      <name val="BaltOptima"/>
      <family val="0"/>
    </font>
    <font>
      <u val="single"/>
      <sz val="10"/>
      <color indexed="36"/>
      <name val="BaltOptima"/>
      <family val="0"/>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2"/>
      <name val="Times New Roman"/>
      <family val="1"/>
    </font>
    <font>
      <sz val="10"/>
      <name val="Arial"/>
      <family val="2"/>
    </font>
    <font>
      <sz val="8"/>
      <name val="Arial"/>
      <family val="2"/>
    </font>
    <font>
      <sz val="11"/>
      <color indexed="8"/>
      <name val="Arial"/>
      <family val="2"/>
    </font>
    <font>
      <sz val="12"/>
      <color indexed="8"/>
      <name val="Arial"/>
      <family val="2"/>
    </font>
    <font>
      <b/>
      <sz val="11"/>
      <color indexed="52"/>
      <name val="Calibri"/>
      <family val="2"/>
    </font>
    <font>
      <sz val="11"/>
      <color indexed="6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sz val="9"/>
      <name val="Arial"/>
      <family val="2"/>
    </font>
    <font>
      <b/>
      <i/>
      <sz val="10"/>
      <name val="Arial"/>
      <family val="2"/>
    </font>
    <font>
      <vertAlign val="superscript"/>
      <sz val="10"/>
      <name val="Arial"/>
      <family val="2"/>
    </font>
    <font>
      <sz val="10"/>
      <name val="Calibri"/>
      <family val="2"/>
    </font>
    <font>
      <vertAlign val="superscript"/>
      <sz val="10"/>
      <name val="Times New Roman"/>
      <family val="1"/>
    </font>
    <font>
      <i/>
      <sz val="10"/>
      <name val="Arial"/>
      <family val="2"/>
    </font>
    <font>
      <vertAlign val="subscript"/>
      <sz val="10"/>
      <name val="Arial"/>
      <family val="2"/>
    </font>
    <font>
      <sz val="11"/>
      <color indexed="60"/>
      <name val="Times New Roman Baltic"/>
      <family val="0"/>
    </font>
    <font>
      <sz val="11"/>
      <color theme="0"/>
      <name val="Calibri"/>
      <family val="2"/>
    </font>
    <font>
      <sz val="11"/>
      <color theme="1"/>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C00000"/>
      <name val="Times New Roman Baltic"/>
      <family val="0"/>
    </font>
  </fonts>
  <fills count="68">
    <fill>
      <patternFill/>
    </fill>
    <fill>
      <patternFill patternType="gray125"/>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bottom style="thin"/>
    </border>
    <border>
      <left style="thin"/>
      <right style="thin"/>
      <top style="thin"/>
      <bottom style="thin"/>
    </border>
    <border>
      <left/>
      <right/>
      <top/>
      <bottom style="thin"/>
    </border>
    <border>
      <left style="medium"/>
      <right style="medium"/>
      <top style="medium"/>
      <bottom/>
    </border>
    <border>
      <left style="medium"/>
      <right/>
      <top style="medium"/>
      <bottom/>
    </border>
    <border>
      <left/>
      <right/>
      <top style="medium"/>
      <bottom style="medium"/>
    </border>
    <border>
      <left/>
      <right style="medium"/>
      <top style="medium"/>
      <bottom style="medium"/>
    </border>
    <border>
      <left style="medium"/>
      <right style="medium"/>
      <top/>
      <bottom/>
    </border>
    <border>
      <left style="medium"/>
      <right/>
      <top/>
      <bottom/>
    </border>
    <border>
      <left/>
      <right style="medium"/>
      <top style="medium"/>
      <bottom/>
    </border>
    <border>
      <left/>
      <right style="medium"/>
      <top/>
      <bottom/>
    </border>
    <border>
      <left style="medium"/>
      <right style="medium"/>
      <top/>
      <bottom style="medium"/>
    </border>
    <border>
      <left style="medium"/>
      <right/>
      <top/>
      <bottom style="medium"/>
    </border>
    <border>
      <left/>
      <right style="medium"/>
      <top/>
      <bottom style="medium"/>
    </border>
    <border>
      <left style="medium"/>
      <right style="medium"/>
      <top style="medium"/>
      <bottom style="medium"/>
    </border>
    <border>
      <left style="thin"/>
      <right/>
      <top style="thin"/>
      <bottom style="thin"/>
    </border>
    <border>
      <left/>
      <right/>
      <top style="thin"/>
      <bottom style="thin"/>
    </border>
    <border>
      <left/>
      <right/>
      <top style="medium"/>
      <bottom/>
    </border>
    <border>
      <left/>
      <right/>
      <top/>
      <bottom style="medium"/>
    </border>
    <border>
      <left/>
      <right style="thin"/>
      <top style="medium"/>
      <bottom/>
    </border>
    <border>
      <left style="thin"/>
      <right style="thin"/>
      <top style="medium"/>
      <bottom/>
    </border>
    <border>
      <left style="thin"/>
      <right style="thin"/>
      <top/>
      <bottom/>
    </border>
    <border>
      <left/>
      <right style="thin"/>
      <top/>
      <bottom/>
    </border>
    <border>
      <left style="thin"/>
      <right style="medium"/>
      <top style="thin"/>
      <bottom style="thin"/>
    </border>
    <border>
      <left style="thin"/>
      <right style="medium"/>
      <top style="thin"/>
      <bottom style="medium"/>
    </border>
    <border>
      <left/>
      <right style="thin"/>
      <top style="thin"/>
      <bottom style="thin"/>
    </border>
    <border>
      <left/>
      <right/>
      <top style="thin"/>
      <bottom/>
    </border>
    <border>
      <left style="thin"/>
      <right/>
      <top/>
      <bottom style="thin"/>
    </border>
    <border>
      <left/>
      <right style="thin"/>
      <top/>
      <bottom style="thin"/>
    </border>
    <border>
      <left style="thin"/>
      <right style="medium"/>
      <top style="medium"/>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style="medium"/>
      <right/>
      <top style="thin"/>
      <bottom style="thin"/>
    </border>
    <border>
      <left/>
      <right style="thin"/>
      <top style="medium"/>
      <bottom style="thin"/>
    </border>
    <border>
      <left style="thin"/>
      <right style="thin"/>
      <top style="medium"/>
      <bottom style="thin"/>
    </border>
    <border>
      <left style="medium"/>
      <right/>
      <top style="medium"/>
      <bottom style="medium"/>
    </border>
  </borders>
  <cellStyleXfs count="3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25" fillId="3" borderId="0" applyNumberFormat="0" applyBorder="0" applyProtection="0">
      <alignment vertical="center" wrapText="1"/>
    </xf>
    <xf numFmtId="0" fontId="55"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Protection="0">
      <alignment vertical="center" wrapText="1"/>
    </xf>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Protection="0">
      <alignment vertical="center" wrapText="1"/>
    </xf>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Protection="0">
      <alignment vertical="center" wrapText="1"/>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Protection="0">
      <alignment vertical="center" wrapText="1"/>
    </xf>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Protection="0">
      <alignment vertical="center" wrapText="1"/>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Protection="0">
      <alignment vertical="center" wrapText="1"/>
    </xf>
    <xf numFmtId="0" fontId="56" fillId="5" borderId="0" applyNumberFormat="0" applyBorder="0" applyAlignment="0" applyProtection="0"/>
    <xf numFmtId="0" fontId="1" fillId="6" borderId="0" applyNumberFormat="0" applyBorder="0" applyProtection="0">
      <alignment vertical="center" wrapText="1"/>
    </xf>
    <xf numFmtId="0" fontId="56" fillId="7" borderId="0" applyNumberFormat="0" applyBorder="0" applyAlignment="0" applyProtection="0"/>
    <xf numFmtId="0" fontId="1" fillId="8" borderId="0" applyNumberFormat="0" applyBorder="0" applyProtection="0">
      <alignment vertical="center" wrapText="1"/>
    </xf>
    <xf numFmtId="0" fontId="56" fillId="9" borderId="0" applyNumberFormat="0" applyBorder="0" applyAlignment="0" applyProtection="0"/>
    <xf numFmtId="0" fontId="1" fillId="10" borderId="0" applyNumberFormat="0" applyBorder="0" applyProtection="0">
      <alignment vertical="center" wrapText="1"/>
    </xf>
    <xf numFmtId="0" fontId="56" fillId="11" borderId="0" applyNumberFormat="0" applyBorder="0" applyAlignment="0" applyProtection="0"/>
    <xf numFmtId="0" fontId="1" fillId="12" borderId="0" applyNumberFormat="0" applyBorder="0" applyProtection="0">
      <alignment vertical="center" wrapText="1"/>
    </xf>
    <xf numFmtId="0" fontId="56" fillId="17" borderId="0" applyNumberFormat="0" applyBorder="0" applyAlignment="0" applyProtection="0"/>
    <xf numFmtId="0" fontId="1" fillId="14" borderId="0" applyNumberFormat="0" applyBorder="0" applyProtection="0">
      <alignment vertical="center" wrapText="1"/>
    </xf>
    <xf numFmtId="0" fontId="56" fillId="18" borderId="0" applyNumberFormat="0" applyBorder="0" applyAlignment="0" applyProtection="0"/>
    <xf numFmtId="0" fontId="1" fillId="16" borderId="0" applyNumberFormat="0" applyBorder="0" applyProtection="0">
      <alignment vertical="center" wrapText="1"/>
    </xf>
    <xf numFmtId="0" fontId="55" fillId="19" borderId="0" applyNumberFormat="0" applyBorder="0" applyAlignment="0" applyProtection="0"/>
    <xf numFmtId="0" fontId="55"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Protection="0">
      <alignment vertical="center" wrapText="1"/>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Protection="0">
      <alignment vertical="center" wrapText="1"/>
    </xf>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6" borderId="0" applyNumberFormat="0" applyBorder="0" applyProtection="0">
      <alignment vertical="center" wrapText="1"/>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Protection="0">
      <alignment vertical="center" wrapText="1"/>
    </xf>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Protection="0">
      <alignment vertical="center" wrapText="1"/>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8" borderId="0" applyNumberFormat="0" applyBorder="0" applyProtection="0">
      <alignment vertical="center" wrapText="1"/>
    </xf>
    <xf numFmtId="0" fontId="56" fillId="29" borderId="0" applyNumberFormat="0" applyBorder="0" applyAlignment="0" applyProtection="0"/>
    <xf numFmtId="0" fontId="1" fillId="22" borderId="0" applyNumberFormat="0" applyBorder="0" applyProtection="0">
      <alignment vertical="center" wrapText="1"/>
    </xf>
    <xf numFmtId="0" fontId="56" fillId="30" borderId="0" applyNumberFormat="0" applyBorder="0" applyAlignment="0" applyProtection="0"/>
    <xf numFmtId="0" fontId="1" fillId="24" borderId="0" applyNumberFormat="0" applyBorder="0" applyProtection="0">
      <alignment vertical="center" wrapText="1"/>
    </xf>
    <xf numFmtId="0" fontId="56" fillId="25" borderId="0" applyNumberFormat="0" applyBorder="0" applyAlignment="0" applyProtection="0"/>
    <xf numFmtId="0" fontId="1" fillId="26" borderId="0" applyNumberFormat="0" applyBorder="0" applyProtection="0">
      <alignment vertical="center" wrapText="1"/>
    </xf>
    <xf numFmtId="0" fontId="56" fillId="31" borderId="0" applyNumberFormat="0" applyBorder="0" applyAlignment="0" applyProtection="0"/>
    <xf numFmtId="0" fontId="1" fillId="12" borderId="0" applyNumberFormat="0" applyBorder="0" applyProtection="0">
      <alignment vertical="center" wrapText="1"/>
    </xf>
    <xf numFmtId="0" fontId="56" fillId="32" borderId="0" applyNumberFormat="0" applyBorder="0" applyAlignment="0" applyProtection="0"/>
    <xf numFmtId="0" fontId="1" fillId="22" borderId="0" applyNumberFormat="0" applyBorder="0" applyProtection="0">
      <alignment vertical="center" wrapText="1"/>
    </xf>
    <xf numFmtId="0" fontId="56" fillId="33" borderId="0" applyNumberFormat="0" applyBorder="0" applyAlignment="0" applyProtection="0"/>
    <xf numFmtId="0" fontId="1" fillId="28" borderId="0" applyNumberFormat="0" applyBorder="0" applyProtection="0">
      <alignment vertical="center" wrapText="1"/>
    </xf>
    <xf numFmtId="0" fontId="55" fillId="34" borderId="0" applyNumberFormat="0" applyBorder="0" applyAlignment="0" applyProtection="0"/>
    <xf numFmtId="0" fontId="55" fillId="35"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25" fillId="37" borderId="0" applyNumberFormat="0" applyBorder="0" applyProtection="0">
      <alignment vertical="center" wrapText="1"/>
    </xf>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4" borderId="0" applyNumberFormat="0" applyBorder="0" applyProtection="0">
      <alignment vertical="center" wrapText="1"/>
    </xf>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6" borderId="0" applyNumberFormat="0" applyBorder="0" applyProtection="0">
      <alignment vertical="center" wrapText="1"/>
    </xf>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9" borderId="0" applyNumberFormat="0" applyBorder="0" applyProtection="0">
      <alignment vertical="center" wrapText="1"/>
    </xf>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1" borderId="0" applyNumberFormat="0" applyBorder="0" applyProtection="0">
      <alignment vertical="center" wrapText="1"/>
    </xf>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3" borderId="0" applyNumberFormat="0" applyBorder="0" applyProtection="0">
      <alignment vertical="center" wrapText="1"/>
    </xf>
    <xf numFmtId="0" fontId="55" fillId="44" borderId="0" applyNumberFormat="0" applyBorder="0" applyAlignment="0" applyProtection="0"/>
    <xf numFmtId="0" fontId="25" fillId="37" borderId="0" applyNumberFormat="0" applyBorder="0" applyProtection="0">
      <alignment vertical="center" wrapText="1"/>
    </xf>
    <xf numFmtId="0" fontId="55" fillId="45" borderId="0" applyNumberFormat="0" applyBorder="0" applyAlignment="0" applyProtection="0"/>
    <xf numFmtId="0" fontId="25" fillId="24" borderId="0" applyNumberFormat="0" applyBorder="0" applyProtection="0">
      <alignment vertical="center" wrapText="1"/>
    </xf>
    <xf numFmtId="0" fontId="55" fillId="25" borderId="0" applyNumberFormat="0" applyBorder="0" applyAlignment="0" applyProtection="0"/>
    <xf numFmtId="0" fontId="25" fillId="26" borderId="0" applyNumberFormat="0" applyBorder="0" applyProtection="0">
      <alignment vertical="center" wrapText="1"/>
    </xf>
    <xf numFmtId="0" fontId="55" fillId="38" borderId="0" applyNumberFormat="0" applyBorder="0" applyAlignment="0" applyProtection="0"/>
    <xf numFmtId="0" fontId="25" fillId="39" borderId="0" applyNumberFormat="0" applyBorder="0" applyProtection="0">
      <alignment vertical="center" wrapText="1"/>
    </xf>
    <xf numFmtId="0" fontId="55" fillId="46" borderId="0" applyNumberFormat="0" applyBorder="0" applyAlignment="0" applyProtection="0"/>
    <xf numFmtId="0" fontId="25" fillId="41" borderId="0" applyNumberFormat="0" applyBorder="0" applyProtection="0">
      <alignment vertical="center" wrapText="1"/>
    </xf>
    <xf numFmtId="0" fontId="55" fillId="42" borderId="0" applyNumberFormat="0" applyBorder="0" applyAlignment="0" applyProtection="0"/>
    <xf numFmtId="0" fontId="25" fillId="43" borderId="0" applyNumberFormat="0" applyBorder="0" applyProtection="0">
      <alignment vertical="center" wrapText="1"/>
    </xf>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57" fillId="51" borderId="1" applyNumberFormat="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8" borderId="0" applyNumberFormat="0" applyBorder="0" applyProtection="0">
      <alignment vertical="center" wrapText="1"/>
    </xf>
    <xf numFmtId="0" fontId="58" fillId="0" borderId="0" applyNumberFormat="0" applyFill="0" applyBorder="0" applyAlignment="0" applyProtection="0"/>
    <xf numFmtId="0" fontId="39" fillId="52" borderId="2" applyNumberFormat="0" applyAlignment="0" applyProtection="0"/>
    <xf numFmtId="0" fontId="39" fillId="52" borderId="2" applyNumberFormat="0" applyAlignment="0" applyProtection="0"/>
    <xf numFmtId="0" fontId="39" fillId="52" borderId="2" applyNumberFormat="0" applyAlignment="0" applyProtection="0"/>
    <xf numFmtId="0" fontId="27" fillId="53" borderId="3" applyNumberFormat="0" applyAlignment="0" applyProtection="0"/>
    <xf numFmtId="0" fontId="27" fillId="53" borderId="3" applyNumberFormat="0" applyAlignment="0" applyProtection="0"/>
    <xf numFmtId="0" fontId="27" fillId="53" borderId="3" applyNumberFormat="0" applyAlignment="0" applyProtection="0"/>
    <xf numFmtId="0" fontId="27" fillId="54" borderId="3" applyNumberFormat="0" applyProtection="0">
      <alignment vertical="center" wrapText="1"/>
    </xf>
    <xf numFmtId="0" fontId="38"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Protection="0">
      <alignment vertical="center" wrapText="1"/>
    </xf>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Protection="0">
      <alignment vertical="center" wrapText="1"/>
    </xf>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30" fillId="0" borderId="4" applyNumberFormat="0" applyFill="0" applyProtection="0">
      <alignment vertical="center" wrapText="1"/>
    </xf>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Protection="0">
      <alignment vertical="center" wrapText="1"/>
    </xf>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Protection="0">
      <alignment vertical="center" wrapText="1"/>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Protection="0">
      <alignment vertical="center" wrapText="1"/>
    </xf>
    <xf numFmtId="0" fontId="23" fillId="0" borderId="0" applyNumberFormat="0" applyFill="0" applyBorder="0" applyAlignment="0" applyProtection="0"/>
    <xf numFmtId="0" fontId="59" fillId="55" borderId="1" applyNumberFormat="0" applyAlignment="0" applyProtection="0"/>
    <xf numFmtId="0" fontId="40" fillId="15" borderId="2" applyNumberFormat="0" applyAlignment="0" applyProtection="0"/>
    <xf numFmtId="0" fontId="40" fillId="15" borderId="2" applyNumberFormat="0" applyAlignment="0" applyProtection="0"/>
    <xf numFmtId="0" fontId="40" fillId="15" borderId="2" applyNumberFormat="0" applyAlignment="0" applyProtection="0"/>
    <xf numFmtId="0" fontId="24" fillId="0" borderId="0" applyNumberFormat="0" applyFill="0" applyBorder="0" applyAlignment="0" applyProtection="0"/>
    <xf numFmtId="0" fontId="60" fillId="51" borderId="7"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1" fillId="0" borderId="8" applyNumberFormat="0" applyFill="0" applyAlignment="0" applyProtection="0"/>
    <xf numFmtId="0" fontId="62" fillId="56" borderId="0" applyNumberFormat="0" applyBorder="0" applyAlignment="0" applyProtection="0"/>
    <xf numFmtId="0" fontId="29" fillId="10" borderId="0" applyNumberFormat="0" applyBorder="0" applyProtection="0">
      <alignment vertical="center" wrapText="1"/>
    </xf>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Alignment="0" applyProtection="0"/>
    <xf numFmtId="0" fontId="33" fillId="0" borderId="9" applyNumberFormat="0" applyFill="0" applyProtection="0">
      <alignment vertical="center" wrapText="1"/>
    </xf>
    <xf numFmtId="0" fontId="63" fillId="57"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41" fillId="58" borderId="0" applyNumberFormat="0" applyBorder="0" applyAlignment="0" applyProtection="0"/>
    <xf numFmtId="0" fontId="35" fillId="0" borderId="0">
      <alignment vertical="center" wrapText="1"/>
      <protection/>
    </xf>
    <xf numFmtId="0" fontId="35" fillId="0" borderId="0">
      <alignment/>
      <protection/>
    </xf>
    <xf numFmtId="0" fontId="35" fillId="0" borderId="0">
      <alignment/>
      <protection/>
    </xf>
    <xf numFmtId="0" fontId="56" fillId="0" borderId="0">
      <alignment/>
      <protection/>
    </xf>
    <xf numFmtId="0" fontId="35" fillId="0" borderId="0">
      <alignment/>
      <protection/>
    </xf>
    <xf numFmtId="0" fontId="56" fillId="0" borderId="0">
      <alignment/>
      <protection/>
    </xf>
    <xf numFmtId="0" fontId="35" fillId="0" borderId="0">
      <alignment/>
      <protection/>
    </xf>
    <xf numFmtId="0" fontId="35" fillId="0" borderId="0">
      <alignment vertical="center" wrapText="1"/>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vertical="center" wrapText="1"/>
      <protection/>
    </xf>
    <xf numFmtId="0" fontId="35" fillId="0" borderId="0">
      <alignment vertical="center" wrapText="1"/>
      <protection/>
    </xf>
    <xf numFmtId="0" fontId="35" fillId="0" borderId="0">
      <alignment vertical="center" wrapText="1"/>
      <protection/>
    </xf>
    <xf numFmtId="0" fontId="35" fillId="0" borderId="0">
      <alignment vertical="center" wrapText="1"/>
      <protection/>
    </xf>
    <xf numFmtId="0" fontId="37"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vertical="center" wrapText="1"/>
      <protection/>
    </xf>
    <xf numFmtId="0" fontId="35" fillId="0" borderId="0">
      <alignment vertical="center" wrapText="1"/>
      <protection/>
    </xf>
    <xf numFmtId="0" fontId="35" fillId="0" borderId="0">
      <alignment/>
      <protection/>
    </xf>
    <xf numFmtId="0" fontId="35" fillId="0" borderId="0">
      <alignment/>
      <protection/>
    </xf>
    <xf numFmtId="0" fontId="35" fillId="0" borderId="0">
      <alignment/>
      <protection/>
    </xf>
    <xf numFmtId="0" fontId="1" fillId="0" borderId="0">
      <alignment/>
      <protection/>
    </xf>
    <xf numFmtId="0" fontId="1" fillId="0" borderId="0">
      <alignment/>
      <protection/>
    </xf>
    <xf numFmtId="0" fontId="35" fillId="0" borderId="0">
      <alignment/>
      <protection/>
    </xf>
    <xf numFmtId="0" fontId="35" fillId="0" borderId="0">
      <alignment/>
      <protection/>
    </xf>
    <xf numFmtId="0" fontId="56"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vertical="center" wrapText="1"/>
      <protection/>
    </xf>
    <xf numFmtId="0" fontId="35" fillId="0" borderId="0">
      <alignment/>
      <protection/>
    </xf>
    <xf numFmtId="0" fontId="35" fillId="0" borderId="0">
      <alignment vertical="center" wrapText="1"/>
      <protection/>
    </xf>
    <xf numFmtId="0" fontId="9" fillId="0" borderId="0">
      <alignment/>
      <protection/>
    </xf>
    <xf numFmtId="0" fontId="35" fillId="0" borderId="0">
      <alignment/>
      <protection/>
    </xf>
    <xf numFmtId="0" fontId="64" fillId="0" borderId="0" applyNumberFormat="0" applyFill="0" applyBorder="0" applyAlignment="0" applyProtection="0"/>
    <xf numFmtId="0" fontId="35" fillId="59" borderId="10" applyNumberFormat="0" applyFont="0" applyAlignment="0" applyProtection="0"/>
    <xf numFmtId="0" fontId="35" fillId="59" borderId="10" applyNumberFormat="0" applyFont="0" applyAlignment="0" applyProtection="0"/>
    <xf numFmtId="0" fontId="35" fillId="59" borderId="10" applyNumberFormat="0" applyFont="0" applyAlignment="0" applyProtection="0"/>
    <xf numFmtId="0" fontId="35" fillId="60" borderId="10" applyNumberFormat="0" applyProtection="0">
      <alignment vertical="center" wrapText="1"/>
    </xf>
    <xf numFmtId="0" fontId="42" fillId="52" borderId="11" applyNumberFormat="0" applyAlignment="0" applyProtection="0"/>
    <xf numFmtId="0" fontId="42" fillId="52" borderId="11" applyNumberFormat="0" applyAlignment="0" applyProtection="0"/>
    <xf numFmtId="0" fontId="42" fillId="52" borderId="11" applyNumberFormat="0" applyAlignment="0" applyProtection="0"/>
    <xf numFmtId="0" fontId="36" fillId="0" borderId="0">
      <alignment horizontal="left"/>
      <protection/>
    </xf>
    <xf numFmtId="0" fontId="35" fillId="0" borderId="0">
      <alignment/>
      <protection/>
    </xf>
    <xf numFmtId="0" fontId="35" fillId="0" borderId="0">
      <alignment/>
      <protection/>
    </xf>
    <xf numFmtId="0" fontId="65" fillId="0" borderId="0" applyNumberFormat="0" applyFill="0" applyBorder="0" applyAlignment="0" applyProtection="0"/>
    <xf numFmtId="0" fontId="28" fillId="0" borderId="0" applyNumberFormat="0" applyFill="0" applyBorder="0" applyProtection="0">
      <alignment vertical="center" wrapText="1"/>
    </xf>
    <xf numFmtId="0" fontId="66" fillId="61" borderId="12" applyNumberFormat="0" applyAlignment="0" applyProtection="0"/>
    <xf numFmtId="0" fontId="27" fillId="54" borderId="3" applyNumberFormat="0" applyProtection="0">
      <alignment vertical="center" wrapText="1"/>
    </xf>
    <xf numFmtId="9" fontId="35" fillId="0" borderId="0" applyFont="0" applyFill="0" applyBorder="0" applyAlignment="0" applyProtection="0"/>
    <xf numFmtId="0" fontId="0" fillId="62" borderId="13" applyNumberFormat="0" applyFont="0" applyAlignment="0" applyProtection="0"/>
    <xf numFmtId="0" fontId="35" fillId="60" borderId="10" applyNumberFormat="0" applyProtection="0">
      <alignment vertical="center" wrapText="1"/>
    </xf>
    <xf numFmtId="9" fontId="0" fillId="0" borderId="0" applyFont="0" applyFill="0" applyBorder="0" applyAlignment="0" applyProtection="0"/>
    <xf numFmtId="0" fontId="67" fillId="0" borderId="14" applyNumberFormat="0" applyFill="0" applyAlignment="0" applyProtection="0"/>
    <xf numFmtId="0" fontId="33" fillId="0" borderId="9" applyNumberFormat="0" applyFill="0" applyProtection="0">
      <alignment vertical="center" wrapText="1"/>
    </xf>
    <xf numFmtId="0" fontId="68" fillId="63" borderId="0" applyNumberFormat="0" applyBorder="0" applyAlignment="0" applyProtection="0"/>
    <xf numFmtId="0" fontId="26" fillId="8" borderId="0" applyNumberFormat="0" applyBorder="0" applyProtection="0">
      <alignment vertical="center" wrapText="1"/>
    </xf>
    <xf numFmtId="0" fontId="35" fillId="0" borderId="0">
      <alignment/>
      <protection/>
    </xf>
    <xf numFmtId="0" fontId="35" fillId="0" borderId="0">
      <alignment/>
      <protection/>
    </xf>
    <xf numFmtId="0" fontId="9" fillId="0" borderId="0">
      <alignment/>
      <protection/>
    </xf>
    <xf numFmtId="0" fontId="35" fillId="0" borderId="0">
      <alignment/>
      <protection/>
    </xf>
    <xf numFmtId="0" fontId="35"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176" fontId="35" fillId="0" borderId="0" applyFont="0" applyFill="0" applyBorder="0" applyAlignment="0" applyProtection="0"/>
    <xf numFmtId="0" fontId="69" fillId="0" borderId="16" applyNumberFormat="0" applyFill="0" applyAlignment="0" applyProtection="0"/>
    <xf numFmtId="0" fontId="30" fillId="0" borderId="4" applyNumberFormat="0" applyFill="0" applyProtection="0">
      <alignment vertical="center" wrapText="1"/>
    </xf>
    <xf numFmtId="0" fontId="70" fillId="0" borderId="17" applyNumberFormat="0" applyFill="0" applyAlignment="0" applyProtection="0"/>
    <xf numFmtId="0" fontId="31" fillId="0" borderId="5" applyNumberFormat="0" applyFill="0" applyProtection="0">
      <alignment vertical="center" wrapText="1"/>
    </xf>
    <xf numFmtId="0" fontId="71" fillId="0" borderId="18" applyNumberFormat="0" applyFill="0" applyAlignment="0" applyProtection="0"/>
    <xf numFmtId="0" fontId="32" fillId="0" borderId="6" applyNumberFormat="0" applyFill="0" applyProtection="0">
      <alignment vertical="center" wrapText="1"/>
    </xf>
    <xf numFmtId="0" fontId="71" fillId="0" borderId="0" applyNumberFormat="0" applyFill="0" applyBorder="0" applyAlignment="0" applyProtection="0"/>
    <xf numFmtId="0" fontId="32" fillId="0" borderId="0" applyNumberFormat="0" applyFill="0" applyBorder="0" applyProtection="0">
      <alignment vertical="center" wrapText="1"/>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9" fillId="0" borderId="0">
      <alignment/>
      <protection/>
    </xf>
  </cellStyleXfs>
  <cellXfs count="345">
    <xf numFmtId="0" fontId="0" fillId="0" borderId="0" xfId="0" applyAlignment="1">
      <alignment/>
    </xf>
    <xf numFmtId="2" fontId="3" fillId="0" borderId="19" xfId="0" applyNumberFormat="1" applyFont="1" applyBorder="1" applyAlignment="1">
      <alignment horizontal="center"/>
    </xf>
    <xf numFmtId="0" fontId="3" fillId="0" borderId="20" xfId="0" applyFont="1" applyBorder="1" applyAlignment="1">
      <alignment horizontal="center"/>
    </xf>
    <xf numFmtId="0" fontId="3" fillId="0" borderId="20" xfId="0" applyFont="1" applyBorder="1" applyAlignment="1">
      <alignment/>
    </xf>
    <xf numFmtId="2" fontId="3" fillId="0" borderId="20" xfId="0" applyNumberFormat="1" applyFont="1" applyBorder="1" applyAlignment="1">
      <alignment horizontal="center"/>
    </xf>
    <xf numFmtId="2" fontId="4" fillId="0" borderId="20" xfId="0" applyNumberFormat="1" applyFont="1" applyBorder="1" applyAlignment="1">
      <alignment horizontal="center"/>
    </xf>
    <xf numFmtId="0" fontId="0" fillId="0" borderId="0" xfId="0" applyBorder="1" applyAlignment="1">
      <alignment/>
    </xf>
    <xf numFmtId="0" fontId="4" fillId="0" borderId="20" xfId="0" applyFont="1" applyBorder="1" applyAlignment="1">
      <alignment horizontal="center"/>
    </xf>
    <xf numFmtId="2" fontId="4" fillId="0" borderId="20" xfId="0" applyNumberFormat="1" applyFont="1" applyBorder="1" applyAlignment="1">
      <alignment horizontal="center"/>
    </xf>
    <xf numFmtId="0" fontId="3" fillId="0" borderId="20" xfId="0" applyFont="1" applyBorder="1" applyAlignment="1">
      <alignment horizontal="center"/>
    </xf>
    <xf numFmtId="2" fontId="3" fillId="0" borderId="20" xfId="0" applyNumberFormat="1" applyFont="1" applyBorder="1" applyAlignment="1">
      <alignment horizontal="center"/>
    </xf>
    <xf numFmtId="0" fontId="3" fillId="0" borderId="20" xfId="0" applyFont="1" applyBorder="1" applyAlignment="1">
      <alignment/>
    </xf>
    <xf numFmtId="2" fontId="3" fillId="0" borderId="19" xfId="0" applyNumberFormat="1" applyFont="1" applyBorder="1" applyAlignment="1">
      <alignment horizontal="center"/>
    </xf>
    <xf numFmtId="0" fontId="3" fillId="0" borderId="0" xfId="0" applyFont="1" applyBorder="1" applyAlignment="1">
      <alignment horizontal="center"/>
    </xf>
    <xf numFmtId="0" fontId="4" fillId="0" borderId="0" xfId="0" applyFont="1" applyBorder="1" applyAlignment="1">
      <alignment horizontal="center"/>
    </xf>
    <xf numFmtId="2" fontId="4" fillId="0" borderId="0" xfId="0" applyNumberFormat="1" applyFont="1" applyBorder="1" applyAlignment="1">
      <alignment horizontal="center"/>
    </xf>
    <xf numFmtId="0" fontId="3" fillId="0" borderId="0" xfId="0" applyFont="1" applyBorder="1" applyAlignment="1">
      <alignment horizontal="left"/>
    </xf>
    <xf numFmtId="0" fontId="3" fillId="0" borderId="21" xfId="0" applyFont="1" applyBorder="1" applyAlignment="1">
      <alignment horizontal="center"/>
    </xf>
    <xf numFmtId="0" fontId="3" fillId="0" borderId="22" xfId="0" applyFont="1" applyBorder="1" applyAlignment="1">
      <alignment horizontal="center"/>
    </xf>
    <xf numFmtId="0" fontId="3" fillId="0" borderId="22" xfId="0" applyFont="1" applyBorder="1" applyAlignment="1">
      <alignment/>
    </xf>
    <xf numFmtId="0" fontId="3" fillId="0" borderId="23" xfId="0" applyFont="1" applyBorder="1" applyAlignment="1">
      <alignment horizontal="center"/>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2" fontId="0" fillId="0" borderId="0" xfId="0" applyNumberFormat="1" applyBorder="1" applyAlignment="1">
      <alignment/>
    </xf>
    <xf numFmtId="0" fontId="3" fillId="0" borderId="19" xfId="0" applyFont="1" applyBorder="1" applyAlignment="1">
      <alignment horizontal="center"/>
    </xf>
    <xf numFmtId="0" fontId="5" fillId="0" borderId="0" xfId="0" applyFont="1" applyBorder="1" applyAlignment="1">
      <alignment/>
    </xf>
    <xf numFmtId="49" fontId="3" fillId="0" borderId="20" xfId="0" applyNumberFormat="1" applyFont="1" applyBorder="1" applyAlignment="1">
      <alignment/>
    </xf>
    <xf numFmtId="0" fontId="4" fillId="0" borderId="20" xfId="0" applyFont="1" applyBorder="1" applyAlignment="1">
      <alignment/>
    </xf>
    <xf numFmtId="170" fontId="3" fillId="0" borderId="20" xfId="0" applyNumberFormat="1" applyFont="1" applyBorder="1" applyAlignment="1">
      <alignment horizontal="center"/>
    </xf>
    <xf numFmtId="0" fontId="9" fillId="0" borderId="0" xfId="0" applyFont="1" applyBorder="1" applyAlignment="1">
      <alignment/>
    </xf>
    <xf numFmtId="0" fontId="9" fillId="0" borderId="0" xfId="0" applyFont="1" applyAlignment="1">
      <alignment/>
    </xf>
    <xf numFmtId="0" fontId="3" fillId="0" borderId="19" xfId="0" applyFont="1" applyBorder="1" applyAlignment="1">
      <alignment horizontal="center"/>
    </xf>
    <xf numFmtId="0" fontId="3" fillId="0" borderId="19" xfId="0" applyFont="1" applyBorder="1" applyAlignment="1">
      <alignment/>
    </xf>
    <xf numFmtId="0" fontId="9" fillId="0" borderId="20" xfId="0" applyFont="1" applyBorder="1" applyAlignment="1">
      <alignment/>
    </xf>
    <xf numFmtId="0" fontId="3" fillId="0" borderId="0" xfId="0" applyFont="1" applyBorder="1" applyAlignment="1">
      <alignment/>
    </xf>
    <xf numFmtId="171" fontId="3" fillId="0" borderId="19" xfId="0" applyNumberFormat="1" applyFont="1" applyBorder="1" applyAlignment="1">
      <alignment horizontal="center"/>
    </xf>
    <xf numFmtId="0" fontId="3" fillId="0" borderId="20" xfId="0" applyNumberFormat="1" applyFont="1" applyBorder="1" applyAlignment="1">
      <alignment horizontal="center"/>
    </xf>
    <xf numFmtId="2" fontId="4" fillId="0" borderId="34" xfId="0" applyNumberFormat="1" applyFont="1" applyBorder="1" applyAlignment="1">
      <alignment horizontal="center"/>
    </xf>
    <xf numFmtId="0" fontId="7" fillId="0" borderId="21" xfId="0" applyFont="1" applyBorder="1" applyAlignment="1">
      <alignment horizontal="center"/>
    </xf>
    <xf numFmtId="0" fontId="16" fillId="0" borderId="0" xfId="0" applyFont="1" applyBorder="1" applyAlignment="1">
      <alignment horizontal="center"/>
    </xf>
    <xf numFmtId="0" fontId="10" fillId="0" borderId="0" xfId="0" applyFont="1" applyBorder="1" applyAlignment="1">
      <alignment/>
    </xf>
    <xf numFmtId="0" fontId="13" fillId="0" borderId="21" xfId="0" applyFont="1" applyBorder="1" applyAlignment="1">
      <alignment horizontal="right"/>
    </xf>
    <xf numFmtId="0" fontId="13" fillId="0" borderId="0" xfId="0" applyFont="1" applyBorder="1" applyAlignment="1">
      <alignment horizontal="center"/>
    </xf>
    <xf numFmtId="0" fontId="13" fillId="0" borderId="21" xfId="0" applyFont="1" applyBorder="1" applyAlignment="1">
      <alignment horizontal="center"/>
    </xf>
    <xf numFmtId="0" fontId="15" fillId="0" borderId="0" xfId="0" applyFont="1" applyBorder="1" applyAlignment="1">
      <alignment horizontal="left"/>
    </xf>
    <xf numFmtId="0" fontId="16" fillId="0" borderId="21" xfId="0" applyFont="1" applyBorder="1" applyAlignment="1">
      <alignment horizontal="center"/>
    </xf>
    <xf numFmtId="0" fontId="3" fillId="64" borderId="21" xfId="0" applyFont="1" applyFill="1" applyBorder="1" applyAlignment="1">
      <alignment/>
    </xf>
    <xf numFmtId="0" fontId="3" fillId="64" borderId="35" xfId="0" applyFont="1" applyFill="1" applyBorder="1" applyAlignment="1">
      <alignment horizontal="center"/>
    </xf>
    <xf numFmtId="0" fontId="7" fillId="0" borderId="0" xfId="0" applyFont="1" applyBorder="1" applyAlignment="1">
      <alignment horizontal="center"/>
    </xf>
    <xf numFmtId="0" fontId="8" fillId="0" borderId="22" xfId="0" applyFont="1" applyBorder="1" applyAlignment="1">
      <alignment horizontal="center"/>
    </xf>
    <xf numFmtId="0" fontId="7" fillId="0" borderId="22" xfId="0" applyFont="1" applyBorder="1" applyAlignment="1">
      <alignment horizontal="center"/>
    </xf>
    <xf numFmtId="0" fontId="18" fillId="0" borderId="26" xfId="0" applyFont="1" applyBorder="1" applyAlignment="1">
      <alignment horizontal="center"/>
    </xf>
    <xf numFmtId="0" fontId="18" fillId="0" borderId="36" xfId="0" applyFont="1" applyBorder="1" applyAlignment="1">
      <alignment horizontal="center"/>
    </xf>
    <xf numFmtId="0" fontId="18" fillId="0" borderId="22" xfId="0" applyFont="1" applyBorder="1" applyAlignment="1">
      <alignment horizontal="center"/>
    </xf>
    <xf numFmtId="0" fontId="18" fillId="0" borderId="26" xfId="0" applyFont="1" applyBorder="1" applyAlignment="1">
      <alignment horizontal="center"/>
    </xf>
    <xf numFmtId="0" fontId="18" fillId="0" borderId="0" xfId="0" applyFont="1" applyBorder="1" applyAlignment="1">
      <alignment horizontal="center"/>
    </xf>
    <xf numFmtId="0" fontId="18" fillId="0" borderId="30" xfId="0" applyFont="1" applyBorder="1" applyAlignment="1">
      <alignment horizontal="center"/>
    </xf>
    <xf numFmtId="0" fontId="18" fillId="0" borderId="37" xfId="0" applyFont="1" applyBorder="1" applyAlignment="1">
      <alignment horizontal="center"/>
    </xf>
    <xf numFmtId="0" fontId="18" fillId="0" borderId="30" xfId="0" applyFont="1" applyBorder="1" applyAlignment="1">
      <alignment horizontal="center"/>
    </xf>
    <xf numFmtId="0" fontId="18" fillId="0" borderId="33" xfId="0" applyFont="1" applyBorder="1" applyAlignment="1">
      <alignment horizontal="center"/>
    </xf>
    <xf numFmtId="0" fontId="18" fillId="0" borderId="25" xfId="0" applyFont="1" applyBorder="1" applyAlignment="1">
      <alignment horizontal="center"/>
    </xf>
    <xf numFmtId="0" fontId="19" fillId="0" borderId="33" xfId="0" applyFont="1" applyBorder="1" applyAlignment="1">
      <alignment/>
    </xf>
    <xf numFmtId="0" fontId="19" fillId="0" borderId="38" xfId="0" applyFont="1" applyBorder="1" applyAlignment="1">
      <alignment horizontal="center"/>
    </xf>
    <xf numFmtId="49" fontId="19" fillId="0" borderId="39" xfId="0" applyNumberFormat="1" applyFont="1" applyBorder="1" applyAlignment="1">
      <alignment horizontal="center"/>
    </xf>
    <xf numFmtId="0" fontId="19" fillId="0" borderId="0" xfId="0" applyFont="1" applyBorder="1" applyAlignment="1">
      <alignment horizontal="left"/>
    </xf>
    <xf numFmtId="2" fontId="19" fillId="0" borderId="39" xfId="0" applyNumberFormat="1" applyFont="1" applyBorder="1" applyAlignment="1">
      <alignment horizontal="center"/>
    </xf>
    <xf numFmtId="0" fontId="19" fillId="0" borderId="40" xfId="0" applyFont="1" applyBorder="1" applyAlignment="1">
      <alignment horizontal="center"/>
    </xf>
    <xf numFmtId="49" fontId="19" fillId="0" borderId="41" xfId="0" applyNumberFormat="1" applyFont="1" applyBorder="1" applyAlignment="1">
      <alignment horizontal="center"/>
    </xf>
    <xf numFmtId="0" fontId="19" fillId="0" borderId="40" xfId="0" applyFont="1" applyBorder="1" applyAlignment="1">
      <alignment horizontal="left"/>
    </xf>
    <xf numFmtId="2" fontId="19" fillId="0" borderId="40" xfId="0" applyNumberFormat="1" applyFont="1" applyBorder="1" applyAlignment="1">
      <alignment horizontal="center"/>
    </xf>
    <xf numFmtId="49" fontId="19" fillId="0" borderId="40" xfId="0" applyNumberFormat="1" applyFont="1" applyBorder="1" applyAlignment="1">
      <alignment horizontal="center"/>
    </xf>
    <xf numFmtId="0" fontId="19" fillId="0" borderId="19" xfId="0" applyFont="1" applyBorder="1" applyAlignment="1">
      <alignment horizontal="center"/>
    </xf>
    <xf numFmtId="49" fontId="19" fillId="0" borderId="19" xfId="0" applyNumberFormat="1" applyFont="1" applyBorder="1" applyAlignment="1">
      <alignment horizontal="center"/>
    </xf>
    <xf numFmtId="0" fontId="18" fillId="0" borderId="21" xfId="0" applyFont="1" applyBorder="1" applyAlignment="1">
      <alignment horizontal="center"/>
    </xf>
    <xf numFmtId="2" fontId="18" fillId="0" borderId="19" xfId="0" applyNumberFormat="1" applyFont="1" applyBorder="1" applyAlignment="1">
      <alignment horizontal="center"/>
    </xf>
    <xf numFmtId="2" fontId="19" fillId="0" borderId="19" xfId="0" applyNumberFormat="1" applyFont="1" applyBorder="1" applyAlignment="1">
      <alignment horizontal="center"/>
    </xf>
    <xf numFmtId="2" fontId="18" fillId="0" borderId="20" xfId="0" applyNumberFormat="1" applyFont="1" applyBorder="1" applyAlignment="1">
      <alignment/>
    </xf>
    <xf numFmtId="0" fontId="3" fillId="64" borderId="20" xfId="0" applyFont="1" applyFill="1" applyBorder="1" applyAlignment="1">
      <alignment/>
    </xf>
    <xf numFmtId="0" fontId="20" fillId="0" borderId="0" xfId="0" applyFont="1" applyBorder="1" applyAlignment="1">
      <alignment/>
    </xf>
    <xf numFmtId="0" fontId="8" fillId="0" borderId="21" xfId="0" applyFont="1" applyBorder="1" applyAlignment="1">
      <alignment/>
    </xf>
    <xf numFmtId="0" fontId="3" fillId="64" borderId="35" xfId="0" applyFont="1" applyFill="1" applyBorder="1" applyAlignment="1">
      <alignment/>
    </xf>
    <xf numFmtId="0" fontId="7" fillId="64" borderId="35" xfId="0" applyFont="1" applyFill="1" applyBorder="1" applyAlignment="1">
      <alignment/>
    </xf>
    <xf numFmtId="4" fontId="0" fillId="0" borderId="20" xfId="0" applyNumberFormat="1" applyBorder="1" applyAlignment="1">
      <alignment/>
    </xf>
    <xf numFmtId="4" fontId="21" fillId="0" borderId="42" xfId="0" applyNumberFormat="1" applyFont="1" applyBorder="1" applyAlignment="1">
      <alignment/>
    </xf>
    <xf numFmtId="4" fontId="21" fillId="0" borderId="20" xfId="0" applyNumberFormat="1" applyFont="1" applyBorder="1" applyAlignment="1">
      <alignment/>
    </xf>
    <xf numFmtId="2" fontId="13" fillId="0" borderId="20" xfId="0" applyNumberFormat="1" applyFont="1" applyBorder="1" applyAlignment="1">
      <alignment horizontal="center"/>
    </xf>
    <xf numFmtId="0" fontId="16" fillId="0" borderId="35" xfId="0" applyFont="1" applyBorder="1" applyAlignment="1">
      <alignment horizontal="center"/>
    </xf>
    <xf numFmtId="2" fontId="12" fillId="0" borderId="20" xfId="0" applyNumberFormat="1" applyFont="1" applyBorder="1" applyAlignment="1">
      <alignment horizontal="center"/>
    </xf>
    <xf numFmtId="2" fontId="13" fillId="0" borderId="42" xfId="0" applyNumberFormat="1" applyFont="1" applyBorder="1" applyAlignment="1">
      <alignment horizontal="center"/>
    </xf>
    <xf numFmtId="2" fontId="12" fillId="0" borderId="43" xfId="0" applyNumberFormat="1" applyFont="1" applyBorder="1" applyAlignment="1">
      <alignment horizontal="center"/>
    </xf>
    <xf numFmtId="2" fontId="12" fillId="0" borderId="20" xfId="0" applyNumberFormat="1" applyFont="1" applyBorder="1" applyAlignment="1">
      <alignment horizontal="center"/>
    </xf>
    <xf numFmtId="0" fontId="21" fillId="0" borderId="0" xfId="0" applyFont="1" applyBorder="1" applyAlignment="1">
      <alignment/>
    </xf>
    <xf numFmtId="4" fontId="0" fillId="0" borderId="44" xfId="0" applyNumberFormat="1" applyBorder="1" applyAlignment="1">
      <alignment/>
    </xf>
    <xf numFmtId="4" fontId="21" fillId="0" borderId="44" xfId="0" applyNumberFormat="1" applyFont="1" applyBorder="1" applyAlignment="1">
      <alignment/>
    </xf>
    <xf numFmtId="2" fontId="9" fillId="0" borderId="0" xfId="0" applyNumberFormat="1" applyFont="1" applyAlignment="1">
      <alignment/>
    </xf>
    <xf numFmtId="0" fontId="22" fillId="0" borderId="0" xfId="0" applyFont="1" applyBorder="1" applyAlignment="1">
      <alignment horizontal="center"/>
    </xf>
    <xf numFmtId="2" fontId="3" fillId="0" borderId="20" xfId="0" applyNumberFormat="1" applyFont="1" applyBorder="1" applyAlignment="1">
      <alignment/>
    </xf>
    <xf numFmtId="2" fontId="3" fillId="65" borderId="20" xfId="0" applyNumberFormat="1" applyFont="1" applyFill="1" applyBorder="1" applyAlignment="1">
      <alignment horizontal="center"/>
    </xf>
    <xf numFmtId="0" fontId="47" fillId="0" borderId="20" xfId="0" applyFont="1" applyBorder="1" applyAlignment="1">
      <alignment horizontal="center" vertical="center"/>
    </xf>
    <xf numFmtId="0" fontId="3" fillId="65" borderId="20" xfId="0" applyFont="1" applyFill="1" applyBorder="1" applyAlignment="1">
      <alignment horizontal="center"/>
    </xf>
    <xf numFmtId="0" fontId="3" fillId="65" borderId="20" xfId="0" applyFont="1" applyFill="1" applyBorder="1" applyAlignment="1">
      <alignment/>
    </xf>
    <xf numFmtId="0" fontId="20" fillId="65" borderId="0" xfId="0" applyFont="1" applyFill="1" applyAlignment="1">
      <alignment/>
    </xf>
    <xf numFmtId="0" fontId="3" fillId="65" borderId="0" xfId="0" applyFont="1" applyFill="1" applyAlignment="1">
      <alignment/>
    </xf>
    <xf numFmtId="0" fontId="3" fillId="65" borderId="21" xfId="0" applyFont="1" applyFill="1" applyBorder="1" applyAlignment="1">
      <alignment/>
    </xf>
    <xf numFmtId="2" fontId="9" fillId="65" borderId="0" xfId="0" applyNumberFormat="1" applyFont="1" applyFill="1" applyAlignment="1">
      <alignment/>
    </xf>
    <xf numFmtId="0" fontId="9" fillId="65" borderId="0" xfId="0" applyFont="1" applyFill="1" applyAlignment="1">
      <alignment/>
    </xf>
    <xf numFmtId="0" fontId="7" fillId="65" borderId="35" xfId="0" applyFont="1" applyFill="1" applyBorder="1" applyAlignment="1">
      <alignment/>
    </xf>
    <xf numFmtId="0" fontId="3" fillId="65" borderId="35" xfId="0" applyFont="1" applyFill="1" applyBorder="1" applyAlignment="1">
      <alignment/>
    </xf>
    <xf numFmtId="0" fontId="3" fillId="65" borderId="0" xfId="0" applyFont="1" applyFill="1" applyBorder="1" applyAlignment="1">
      <alignment horizontal="center"/>
    </xf>
    <xf numFmtId="0" fontId="4" fillId="65" borderId="0" xfId="0" applyFont="1" applyFill="1" applyBorder="1" applyAlignment="1">
      <alignment horizontal="center"/>
    </xf>
    <xf numFmtId="0" fontId="3" fillId="65" borderId="21" xfId="0" applyFont="1" applyFill="1" applyBorder="1" applyAlignment="1">
      <alignment horizontal="center"/>
    </xf>
    <xf numFmtId="0" fontId="3" fillId="65" borderId="35" xfId="0" applyFont="1" applyFill="1" applyBorder="1" applyAlignment="1">
      <alignment horizontal="center"/>
    </xf>
    <xf numFmtId="2" fontId="3" fillId="65" borderId="0" xfId="0" applyNumberFormat="1" applyFont="1" applyFill="1" applyAlignment="1">
      <alignment/>
    </xf>
    <xf numFmtId="0" fontId="3" fillId="65" borderId="22" xfId="0" applyFont="1" applyFill="1" applyBorder="1" applyAlignment="1">
      <alignment horizontal="center"/>
    </xf>
    <xf numFmtId="0" fontId="3" fillId="65" borderId="22" xfId="0" applyFont="1" applyFill="1" applyBorder="1" applyAlignment="1">
      <alignment/>
    </xf>
    <xf numFmtId="0" fontId="3" fillId="65" borderId="23" xfId="0" applyFont="1" applyFill="1" applyBorder="1" applyAlignment="1">
      <alignment horizontal="center"/>
    </xf>
    <xf numFmtId="0" fontId="3" fillId="65" borderId="24" xfId="0" applyFont="1" applyFill="1" applyBorder="1" applyAlignment="1">
      <alignment/>
    </xf>
    <xf numFmtId="0" fontId="3" fillId="65" borderId="25" xfId="0" applyFont="1" applyFill="1" applyBorder="1" applyAlignment="1">
      <alignment/>
    </xf>
    <xf numFmtId="0" fontId="3" fillId="65" borderId="26" xfId="0" applyFont="1" applyFill="1" applyBorder="1" applyAlignment="1">
      <alignment horizontal="center"/>
    </xf>
    <xf numFmtId="0" fontId="3" fillId="65" borderId="27" xfId="0" applyFont="1" applyFill="1" applyBorder="1" applyAlignment="1">
      <alignment horizontal="center"/>
    </xf>
    <xf numFmtId="0" fontId="3" fillId="65" borderId="28" xfId="0" applyFont="1" applyFill="1" applyBorder="1" applyAlignment="1">
      <alignment horizontal="center"/>
    </xf>
    <xf numFmtId="0" fontId="3" fillId="65" borderId="29" xfId="0" applyFont="1" applyFill="1" applyBorder="1" applyAlignment="1">
      <alignment horizontal="center"/>
    </xf>
    <xf numFmtId="0" fontId="3" fillId="65" borderId="30" xfId="0" applyFont="1" applyFill="1" applyBorder="1" applyAlignment="1">
      <alignment horizontal="center"/>
    </xf>
    <xf numFmtId="0" fontId="3" fillId="65" borderId="31" xfId="0" applyFont="1" applyFill="1" applyBorder="1" applyAlignment="1">
      <alignment horizontal="center"/>
    </xf>
    <xf numFmtId="0" fontId="3" fillId="65" borderId="32" xfId="0" applyFont="1" applyFill="1" applyBorder="1" applyAlignment="1">
      <alignment horizontal="center"/>
    </xf>
    <xf numFmtId="0" fontId="3" fillId="65" borderId="33" xfId="0" applyFont="1" applyFill="1" applyBorder="1" applyAlignment="1">
      <alignment horizontal="center"/>
    </xf>
    <xf numFmtId="2" fontId="3" fillId="65" borderId="33" xfId="0" applyNumberFormat="1" applyFont="1" applyFill="1" applyBorder="1" applyAlignment="1">
      <alignment horizontal="center"/>
    </xf>
    <xf numFmtId="1" fontId="3" fillId="65" borderId="33" xfId="0" applyNumberFormat="1" applyFont="1" applyFill="1" applyBorder="1" applyAlignment="1">
      <alignment horizontal="center"/>
    </xf>
    <xf numFmtId="0" fontId="3" fillId="65" borderId="19" xfId="0" applyFont="1" applyFill="1" applyBorder="1" applyAlignment="1">
      <alignment horizontal="center"/>
    </xf>
    <xf numFmtId="2" fontId="3" fillId="65" borderId="19" xfId="0" applyNumberFormat="1" applyFont="1" applyFill="1" applyBorder="1" applyAlignment="1">
      <alignment horizontal="center"/>
    </xf>
    <xf numFmtId="2" fontId="3" fillId="65" borderId="40" xfId="0" applyNumberFormat="1" applyFont="1" applyFill="1" applyBorder="1" applyAlignment="1">
      <alignment horizontal="center"/>
    </xf>
    <xf numFmtId="49" fontId="3" fillId="65" borderId="20" xfId="0" applyNumberFormat="1" applyFont="1" applyFill="1" applyBorder="1" applyAlignment="1">
      <alignment/>
    </xf>
    <xf numFmtId="0" fontId="4" fillId="65" borderId="20" xfId="0" applyFont="1" applyFill="1" applyBorder="1" applyAlignment="1">
      <alignment/>
    </xf>
    <xf numFmtId="2" fontId="4" fillId="65" borderId="20" xfId="0" applyNumberFormat="1" applyFont="1" applyFill="1" applyBorder="1" applyAlignment="1">
      <alignment horizontal="center"/>
    </xf>
    <xf numFmtId="2" fontId="4" fillId="65" borderId="20" xfId="0" applyNumberFormat="1" applyFont="1" applyFill="1" applyBorder="1" applyAlignment="1">
      <alignment/>
    </xf>
    <xf numFmtId="0" fontId="3" fillId="65" borderId="0" xfId="0" applyFont="1" applyFill="1" applyBorder="1" applyAlignment="1">
      <alignment/>
    </xf>
    <xf numFmtId="2" fontId="3" fillId="65" borderId="0" xfId="0" applyNumberFormat="1" applyFont="1" applyFill="1" applyBorder="1" applyAlignment="1">
      <alignment horizontal="center"/>
    </xf>
    <xf numFmtId="2" fontId="3" fillId="65" borderId="0" xfId="0" applyNumberFormat="1" applyFont="1" applyFill="1" applyBorder="1" applyAlignment="1">
      <alignment/>
    </xf>
    <xf numFmtId="0" fontId="3" fillId="65" borderId="0" xfId="0" applyFont="1" applyFill="1" applyBorder="1" applyAlignment="1">
      <alignment horizontal="center"/>
    </xf>
    <xf numFmtId="0" fontId="3" fillId="65" borderId="0" xfId="0" applyFont="1" applyFill="1" applyBorder="1" applyAlignment="1">
      <alignment horizontal="left"/>
    </xf>
    <xf numFmtId="0" fontId="3" fillId="65" borderId="20" xfId="0" applyFont="1" applyFill="1" applyBorder="1" applyAlignment="1">
      <alignment horizontal="center"/>
    </xf>
    <xf numFmtId="0" fontId="3" fillId="65" borderId="21" xfId="0" applyFont="1" applyFill="1" applyBorder="1" applyAlignment="1">
      <alignment horizontal="center"/>
    </xf>
    <xf numFmtId="0" fontId="35" fillId="0" borderId="20" xfId="230" applyFont="1" applyFill="1" applyBorder="1" applyAlignment="1">
      <alignment horizontal="left" wrapText="1"/>
      <protection/>
    </xf>
    <xf numFmtId="0" fontId="35" fillId="0" borderId="20" xfId="244" applyFont="1" applyFill="1" applyBorder="1" applyAlignment="1">
      <alignment horizontal="center" vertical="center"/>
      <protection/>
    </xf>
    <xf numFmtId="2" fontId="35" fillId="0" borderId="20" xfId="0" applyNumberFormat="1" applyFont="1" applyFill="1" applyBorder="1" applyAlignment="1">
      <alignment horizontal="center" vertical="center"/>
    </xf>
    <xf numFmtId="0" fontId="35" fillId="0" borderId="20" xfId="0" applyFont="1" applyFill="1" applyBorder="1" applyAlignment="1">
      <alignment horizontal="center" vertical="center" wrapText="1"/>
    </xf>
    <xf numFmtId="0" fontId="35" fillId="65" borderId="20" xfId="0" applyFont="1" applyFill="1" applyBorder="1" applyAlignment="1">
      <alignment horizontal="center" vertical="center" wrapText="1"/>
    </xf>
    <xf numFmtId="2" fontId="35" fillId="65" borderId="20" xfId="0" applyNumberFormat="1" applyFont="1" applyFill="1" applyBorder="1" applyAlignment="1">
      <alignment horizontal="center" vertical="center"/>
    </xf>
    <xf numFmtId="0" fontId="35" fillId="0" borderId="20" xfId="244" applyFont="1" applyFill="1" applyBorder="1" applyAlignment="1">
      <alignment horizontal="left" wrapText="1"/>
      <protection/>
    </xf>
    <xf numFmtId="0" fontId="35" fillId="65" borderId="20" xfId="244" applyFont="1" applyFill="1" applyBorder="1" applyAlignment="1">
      <alignment horizontal="center" vertical="center"/>
      <protection/>
    </xf>
    <xf numFmtId="0" fontId="3" fillId="0" borderId="20" xfId="230" applyFont="1" applyFill="1" applyBorder="1" applyAlignment="1">
      <alignment horizontal="left" wrapText="1"/>
      <protection/>
    </xf>
    <xf numFmtId="0" fontId="3" fillId="0" borderId="20" xfId="244" applyFont="1" applyFill="1" applyBorder="1" applyAlignment="1">
      <alignment horizontal="center" vertical="center"/>
      <protection/>
    </xf>
    <xf numFmtId="2" fontId="3" fillId="0" borderId="20" xfId="0" applyNumberFormat="1" applyFont="1" applyFill="1" applyBorder="1" applyAlignment="1">
      <alignment horizontal="center" vertical="center"/>
    </xf>
    <xf numFmtId="0" fontId="3" fillId="0" borderId="20" xfId="0" applyFont="1" applyFill="1" applyBorder="1" applyAlignment="1">
      <alignment vertical="center" wrapText="1"/>
    </xf>
    <xf numFmtId="0" fontId="3" fillId="0" borderId="20" xfId="0" applyFont="1" applyFill="1" applyBorder="1" applyAlignment="1">
      <alignment horizontal="center" vertical="center" wrapText="1"/>
    </xf>
    <xf numFmtId="0" fontId="3" fillId="65" borderId="20" xfId="0" applyFont="1" applyFill="1" applyBorder="1" applyAlignment="1">
      <alignment horizontal="center" vertical="center" wrapText="1"/>
    </xf>
    <xf numFmtId="2" fontId="3" fillId="65" borderId="20" xfId="0" applyNumberFormat="1" applyFont="1" applyFill="1" applyBorder="1" applyAlignment="1">
      <alignment horizontal="center" vertical="center"/>
    </xf>
    <xf numFmtId="0" fontId="3" fillId="0" borderId="20" xfId="244" applyFont="1" applyFill="1" applyBorder="1" applyAlignment="1">
      <alignment horizontal="left" wrapText="1"/>
      <protection/>
    </xf>
    <xf numFmtId="0" fontId="3" fillId="65" borderId="20" xfId="244" applyFont="1" applyFill="1" applyBorder="1" applyAlignment="1">
      <alignment horizontal="center" vertical="center"/>
      <protection/>
    </xf>
    <xf numFmtId="2" fontId="3" fillId="0" borderId="20" xfId="274" applyNumberFormat="1" applyFont="1" applyFill="1" applyBorder="1" applyAlignment="1">
      <alignment horizontal="center" vertical="center"/>
      <protection/>
    </xf>
    <xf numFmtId="2" fontId="3" fillId="0" borderId="20" xfId="274" applyNumberFormat="1" applyFont="1" applyFill="1" applyBorder="1" applyAlignment="1">
      <alignment horizontal="left" wrapText="1"/>
      <protection/>
    </xf>
    <xf numFmtId="0" fontId="52" fillId="0" borderId="20" xfId="0" applyFont="1" applyFill="1" applyBorder="1" applyAlignment="1">
      <alignment horizontal="right" wrapText="1"/>
    </xf>
    <xf numFmtId="0" fontId="52" fillId="0" borderId="20" xfId="244" applyFont="1" applyFill="1" applyBorder="1" applyAlignment="1">
      <alignment horizontal="center" vertical="center"/>
      <protection/>
    </xf>
    <xf numFmtId="0" fontId="35" fillId="65" borderId="20" xfId="230" applyFont="1" applyFill="1" applyBorder="1" applyAlignment="1">
      <alignment horizontal="left" wrapText="1"/>
      <protection/>
    </xf>
    <xf numFmtId="0" fontId="35" fillId="65" borderId="20" xfId="0" applyFont="1" applyFill="1" applyBorder="1" applyAlignment="1">
      <alignment horizontal="left" vertical="center" wrapText="1"/>
    </xf>
    <xf numFmtId="0" fontId="52" fillId="65" borderId="20" xfId="0" applyFont="1" applyFill="1" applyBorder="1" applyAlignment="1">
      <alignment horizontal="right" wrapText="1"/>
    </xf>
    <xf numFmtId="0" fontId="52" fillId="65" borderId="20" xfId="0" applyFont="1" applyFill="1" applyBorder="1" applyAlignment="1">
      <alignment horizontal="center" vertical="center"/>
    </xf>
    <xf numFmtId="0" fontId="35" fillId="65" borderId="20" xfId="0" applyFont="1" applyFill="1" applyBorder="1" applyAlignment="1">
      <alignment wrapText="1"/>
    </xf>
    <xf numFmtId="170" fontId="35" fillId="65" borderId="20" xfId="0" applyNumberFormat="1" applyFont="1" applyFill="1" applyBorder="1" applyAlignment="1">
      <alignment horizontal="center" vertical="center"/>
    </xf>
    <xf numFmtId="0" fontId="15" fillId="0" borderId="20" xfId="0" applyFont="1" applyFill="1" applyBorder="1" applyAlignment="1">
      <alignment horizontal="center" vertical="center" wrapText="1"/>
    </xf>
    <xf numFmtId="0" fontId="3" fillId="0" borderId="20" xfId="264" applyFont="1" applyFill="1" applyBorder="1" applyAlignment="1">
      <alignment horizontal="center" vertical="center"/>
      <protection/>
    </xf>
    <xf numFmtId="0" fontId="3" fillId="65" borderId="20" xfId="0" applyFont="1" applyFill="1" applyBorder="1" applyAlignment="1">
      <alignment horizontal="left" wrapText="1"/>
    </xf>
    <xf numFmtId="0" fontId="3" fillId="0" borderId="20" xfId="0" applyFont="1" applyFill="1" applyBorder="1" applyAlignment="1">
      <alignment horizontal="left"/>
    </xf>
    <xf numFmtId="49" fontId="3" fillId="0" borderId="20" xfId="0" applyNumberFormat="1" applyFont="1" applyFill="1" applyBorder="1" applyAlignment="1">
      <alignment horizontal="center"/>
    </xf>
    <xf numFmtId="169" fontId="3" fillId="0" borderId="20" xfId="299" applyFont="1" applyFill="1" applyBorder="1" applyAlignment="1">
      <alignment horizontal="left" wrapText="1"/>
    </xf>
    <xf numFmtId="0" fontId="3" fillId="0" borderId="20" xfId="0" applyFont="1" applyFill="1" applyBorder="1" applyAlignment="1">
      <alignment horizontal="center" vertical="center"/>
    </xf>
    <xf numFmtId="0" fontId="3" fillId="0" borderId="20" xfId="0" applyFont="1" applyFill="1" applyBorder="1" applyAlignment="1">
      <alignment horizontal="right" wrapText="1"/>
    </xf>
    <xf numFmtId="0" fontId="3" fillId="0" borderId="20" xfId="0" applyFont="1" applyBorder="1" applyAlignment="1">
      <alignment horizontal="right"/>
    </xf>
    <xf numFmtId="0" fontId="3" fillId="65" borderId="20" xfId="0" applyFont="1" applyFill="1" applyBorder="1" applyAlignment="1">
      <alignment horizontal="center" vertical="center"/>
    </xf>
    <xf numFmtId="0" fontId="3" fillId="0" borderId="20" xfId="0" applyFont="1" applyFill="1" applyBorder="1" applyAlignment="1">
      <alignment horizontal="left" vertical="center" wrapText="1"/>
    </xf>
    <xf numFmtId="0" fontId="3" fillId="0" borderId="20" xfId="230" applyFont="1" applyFill="1" applyBorder="1" applyAlignment="1">
      <alignment horizontal="center"/>
      <protection/>
    </xf>
    <xf numFmtId="2" fontId="3" fillId="0" borderId="20" xfId="230" applyNumberFormat="1" applyFont="1" applyFill="1" applyBorder="1" applyAlignment="1">
      <alignment horizontal="center"/>
      <protection/>
    </xf>
    <xf numFmtId="0" fontId="3" fillId="0" borderId="19" xfId="230" applyFont="1" applyFill="1" applyBorder="1" applyAlignment="1">
      <alignment horizontal="left" wrapText="1"/>
      <protection/>
    </xf>
    <xf numFmtId="0" fontId="3" fillId="65" borderId="20" xfId="230" applyFont="1" applyFill="1" applyBorder="1" applyAlignment="1">
      <alignment horizontal="left" wrapText="1"/>
      <protection/>
    </xf>
    <xf numFmtId="0" fontId="3" fillId="65" borderId="20" xfId="0" applyFont="1" applyFill="1" applyBorder="1" applyAlignment="1">
      <alignment horizontal="right" wrapText="1"/>
    </xf>
    <xf numFmtId="0" fontId="35" fillId="0" borderId="20" xfId="0" applyFont="1" applyFill="1" applyBorder="1" applyAlignment="1">
      <alignment horizontal="center" vertical="center"/>
    </xf>
    <xf numFmtId="0" fontId="35" fillId="0" borderId="20" xfId="0" applyFont="1" applyBorder="1" applyAlignment="1">
      <alignment horizontal="left" vertical="center" wrapText="1"/>
    </xf>
    <xf numFmtId="0" fontId="35" fillId="0" borderId="20" xfId="0" applyFont="1" applyBorder="1" applyAlignment="1">
      <alignment horizontal="center" vertical="center"/>
    </xf>
    <xf numFmtId="0" fontId="35" fillId="0" borderId="20" xfId="244" applyFont="1" applyFill="1" applyBorder="1" applyAlignment="1">
      <alignment wrapText="1"/>
      <protection/>
    </xf>
    <xf numFmtId="0" fontId="35" fillId="0" borderId="20" xfId="244" applyFont="1" applyFill="1" applyBorder="1" applyAlignment="1">
      <alignment horizontal="center"/>
      <protection/>
    </xf>
    <xf numFmtId="170" fontId="35" fillId="0" borderId="20" xfId="244" applyNumberFormat="1" applyFont="1" applyFill="1" applyBorder="1" applyAlignment="1">
      <alignment horizontal="center"/>
      <protection/>
    </xf>
    <xf numFmtId="0" fontId="35" fillId="0" borderId="20" xfId="244" applyFont="1" applyFill="1" applyBorder="1" applyAlignment="1">
      <alignment horizontal="center" wrapText="1"/>
      <protection/>
    </xf>
    <xf numFmtId="170" fontId="35" fillId="0" borderId="20" xfId="244" applyNumberFormat="1" applyFont="1" applyFill="1" applyBorder="1" applyAlignment="1">
      <alignment horizontal="center" wrapText="1"/>
      <protection/>
    </xf>
    <xf numFmtId="0" fontId="35" fillId="0" borderId="20" xfId="230" applyFont="1" applyBorder="1" applyAlignment="1">
      <alignment horizontal="left" vertical="center" wrapText="1"/>
      <protection/>
    </xf>
    <xf numFmtId="2" fontId="35" fillId="0" borderId="20" xfId="230" applyNumberFormat="1" applyFont="1" applyBorder="1" applyAlignment="1">
      <alignment horizontal="center" vertical="center" wrapText="1"/>
      <protection/>
    </xf>
    <xf numFmtId="0" fontId="35" fillId="0" borderId="20" xfId="230" applyFont="1" applyBorder="1" applyAlignment="1">
      <alignment horizontal="center"/>
      <protection/>
    </xf>
    <xf numFmtId="0" fontId="35" fillId="0" borderId="20" xfId="0" applyFont="1" applyBorder="1" applyAlignment="1">
      <alignment horizontal="right" wrapText="1"/>
    </xf>
    <xf numFmtId="0" fontId="35" fillId="0" borderId="20" xfId="0" applyFont="1" applyFill="1" applyBorder="1" applyAlignment="1">
      <alignment horizontal="right" vertical="center"/>
    </xf>
    <xf numFmtId="0" fontId="35" fillId="0" borderId="20" xfId="0" applyFont="1" applyFill="1" applyBorder="1" applyAlignment="1">
      <alignment horizontal="right" vertical="center" wrapText="1"/>
    </xf>
    <xf numFmtId="1" fontId="35" fillId="0" borderId="20" xfId="0" applyNumberFormat="1" applyFont="1" applyFill="1" applyBorder="1" applyAlignment="1">
      <alignment horizontal="center" vertical="center" wrapText="1"/>
    </xf>
    <xf numFmtId="0" fontId="35" fillId="0" borderId="20" xfId="244" applyFont="1" applyFill="1" applyBorder="1" applyAlignment="1">
      <alignment horizontal="right" wrapText="1"/>
      <protection/>
    </xf>
    <xf numFmtId="2" fontId="3" fillId="0" borderId="34" xfId="0" applyNumberFormat="1" applyFont="1" applyBorder="1" applyAlignment="1">
      <alignment horizontal="center"/>
    </xf>
    <xf numFmtId="0" fontId="3" fillId="0" borderId="34" xfId="0" applyFont="1" applyFill="1" applyBorder="1" applyAlignment="1">
      <alignment horizontal="left" wrapText="1"/>
    </xf>
    <xf numFmtId="0" fontId="3" fillId="0" borderId="20" xfId="0" applyFont="1" applyFill="1" applyBorder="1" applyAlignment="1">
      <alignment horizontal="right" vertical="center" wrapText="1"/>
    </xf>
    <xf numFmtId="0" fontId="3" fillId="0" borderId="20" xfId="0" applyFont="1" applyBorder="1" applyAlignment="1">
      <alignment horizontal="center" vertical="center"/>
    </xf>
    <xf numFmtId="0" fontId="3" fillId="0" borderId="19" xfId="230" applyFont="1" applyFill="1" applyBorder="1" applyAlignment="1">
      <alignment horizontal="right" wrapText="1"/>
      <protection/>
    </xf>
    <xf numFmtId="0" fontId="3" fillId="0" borderId="20" xfId="244" applyFont="1" applyFill="1" applyBorder="1" applyAlignment="1">
      <alignment horizontal="center"/>
      <protection/>
    </xf>
    <xf numFmtId="170" fontId="3" fillId="0" borderId="34" xfId="0" applyNumberFormat="1" applyFont="1" applyFill="1" applyBorder="1" applyAlignment="1">
      <alignment horizontal="center" vertical="center"/>
    </xf>
    <xf numFmtId="0" fontId="35" fillId="65" borderId="20" xfId="0" applyFont="1" applyFill="1" applyBorder="1" applyAlignment="1">
      <alignment horizontal="center" vertical="center"/>
    </xf>
    <xf numFmtId="0" fontId="3" fillId="0" borderId="19" xfId="0" applyFont="1" applyBorder="1" applyAlignment="1">
      <alignment horizontal="left"/>
    </xf>
    <xf numFmtId="0" fontId="0" fillId="66" borderId="0" xfId="0" applyFill="1" applyBorder="1" applyAlignment="1">
      <alignment/>
    </xf>
    <xf numFmtId="0" fontId="3" fillId="0" borderId="0" xfId="0" applyFont="1" applyBorder="1" applyAlignment="1">
      <alignment horizontal="left"/>
    </xf>
    <xf numFmtId="0" fontId="13" fillId="0" borderId="0" xfId="0" applyFont="1" applyBorder="1" applyAlignment="1">
      <alignment horizontal="center"/>
    </xf>
    <xf numFmtId="0" fontId="15" fillId="0" borderId="0" xfId="0" applyFont="1" applyBorder="1" applyAlignment="1">
      <alignment horizontal="left"/>
    </xf>
    <xf numFmtId="0" fontId="16" fillId="0" borderId="0" xfId="0" applyFont="1" applyBorder="1" applyAlignment="1">
      <alignment horizontal="right"/>
    </xf>
    <xf numFmtId="0" fontId="11" fillId="0" borderId="0" xfId="0" applyFont="1" applyBorder="1" applyAlignment="1">
      <alignment horizontal="right"/>
    </xf>
    <xf numFmtId="0" fontId="12" fillId="0" borderId="0" xfId="0" applyFont="1" applyBorder="1" applyAlignment="1">
      <alignment horizontal="center"/>
    </xf>
    <xf numFmtId="0" fontId="12" fillId="0" borderId="21" xfId="0" applyFont="1" applyBorder="1" applyAlignment="1">
      <alignment horizontal="center"/>
    </xf>
    <xf numFmtId="0" fontId="13" fillId="0" borderId="45" xfId="0" applyFont="1" applyBorder="1" applyAlignment="1">
      <alignment horizontal="center"/>
    </xf>
    <xf numFmtId="0" fontId="13" fillId="0" borderId="0" xfId="0" applyFont="1" applyBorder="1" applyAlignment="1">
      <alignment horizontal="right"/>
    </xf>
    <xf numFmtId="0" fontId="14" fillId="0" borderId="0" xfId="0" applyFont="1" applyBorder="1" applyAlignment="1">
      <alignment horizontal="center"/>
    </xf>
    <xf numFmtId="0" fontId="13" fillId="0" borderId="46" xfId="0" applyFont="1" applyBorder="1" applyAlignment="1">
      <alignment horizontal="center" vertical="distributed"/>
    </xf>
    <xf numFmtId="0" fontId="13" fillId="0" borderId="21" xfId="0" applyFont="1" applyBorder="1" applyAlignment="1">
      <alignment horizontal="center" vertical="distributed"/>
    </xf>
    <xf numFmtId="0" fontId="13" fillId="0" borderId="47" xfId="0" applyFont="1" applyBorder="1" applyAlignment="1">
      <alignment horizontal="center" vertical="distributed"/>
    </xf>
    <xf numFmtId="17" fontId="16" fillId="0" borderId="0" xfId="0" applyNumberFormat="1" applyFont="1" applyBorder="1" applyAlignment="1">
      <alignment horizontal="left"/>
    </xf>
    <xf numFmtId="0" fontId="16" fillId="0" borderId="0" xfId="0" applyFont="1" applyBorder="1" applyAlignment="1">
      <alignment horizontal="left"/>
    </xf>
    <xf numFmtId="0" fontId="12" fillId="0" borderId="22" xfId="0" applyFont="1" applyBorder="1" applyAlignment="1">
      <alignment horizontal="center"/>
    </xf>
    <xf numFmtId="0" fontId="12" fillId="0" borderId="30" xfId="0" applyFont="1" applyBorder="1" applyAlignment="1">
      <alignment horizontal="center"/>
    </xf>
    <xf numFmtId="0" fontId="13" fillId="0" borderId="23" xfId="0" applyFont="1" applyBorder="1" applyAlignment="1">
      <alignment horizontal="center"/>
    </xf>
    <xf numFmtId="0" fontId="10" fillId="0" borderId="28" xfId="0" applyFont="1" applyBorder="1" applyAlignment="1">
      <alignment/>
    </xf>
    <xf numFmtId="0" fontId="10" fillId="0" borderId="31" xfId="0" applyFont="1" applyBorder="1" applyAlignment="1">
      <alignment/>
    </xf>
    <xf numFmtId="0" fontId="10" fillId="0" borderId="32" xfId="0" applyFont="1" applyBorder="1" applyAlignment="1">
      <alignment/>
    </xf>
    <xf numFmtId="0" fontId="10" fillId="0" borderId="0" xfId="0" applyFont="1" applyBorder="1" applyAlignment="1">
      <alignment horizontal="center"/>
    </xf>
    <xf numFmtId="0" fontId="13" fillId="0" borderId="0" xfId="0" applyFont="1" applyBorder="1" applyAlignment="1">
      <alignment horizontal="left"/>
    </xf>
    <xf numFmtId="0" fontId="13" fillId="0" borderId="0" xfId="0" applyFont="1" applyBorder="1" applyAlignment="1">
      <alignment horizontal="right"/>
    </xf>
    <xf numFmtId="0" fontId="16" fillId="0" borderId="0" xfId="0" applyFont="1" applyBorder="1" applyAlignment="1">
      <alignment horizontal="center"/>
    </xf>
    <xf numFmtId="0" fontId="13" fillId="0" borderId="34" xfId="0" applyFont="1" applyBorder="1" applyAlignment="1">
      <alignment horizontal="left"/>
    </xf>
    <xf numFmtId="0" fontId="13" fillId="0" borderId="35" xfId="0" applyFont="1" applyBorder="1" applyAlignment="1">
      <alignment horizontal="left"/>
    </xf>
    <xf numFmtId="0" fontId="13" fillId="0" borderId="44" xfId="0" applyFont="1" applyBorder="1" applyAlignment="1">
      <alignment horizontal="left"/>
    </xf>
    <xf numFmtId="0" fontId="12" fillId="0" borderId="34" xfId="0" applyFont="1" applyBorder="1" applyAlignment="1">
      <alignment horizontal="right"/>
    </xf>
    <xf numFmtId="0" fontId="12" fillId="0" borderId="35" xfId="0" applyFont="1" applyBorder="1" applyAlignment="1">
      <alignment horizontal="right"/>
    </xf>
    <xf numFmtId="0" fontId="12" fillId="0" borderId="44" xfId="0" applyFont="1" applyBorder="1" applyAlignment="1">
      <alignment horizontal="right"/>
    </xf>
    <xf numFmtId="0" fontId="17" fillId="0" borderId="45" xfId="0" applyFont="1" applyBorder="1" applyAlignment="1">
      <alignment horizontal="center"/>
    </xf>
    <xf numFmtId="0" fontId="21" fillId="0" borderId="48" xfId="0" applyFont="1" applyBorder="1" applyAlignment="1">
      <alignment horizontal="center" vertical="center"/>
    </xf>
    <xf numFmtId="0" fontId="21" fillId="0" borderId="42" xfId="0" applyFont="1" applyBorder="1" applyAlignment="1">
      <alignment horizontal="center" vertical="center"/>
    </xf>
    <xf numFmtId="0" fontId="13" fillId="0" borderId="49" xfId="0" applyFont="1" applyBorder="1" applyAlignment="1">
      <alignment horizontal="center"/>
    </xf>
    <xf numFmtId="0" fontId="13" fillId="0" borderId="50" xfId="0" applyFont="1" applyBorder="1" applyAlignment="1">
      <alignment horizontal="center"/>
    </xf>
    <xf numFmtId="0" fontId="12" fillId="0" borderId="51" xfId="0" applyFont="1" applyBorder="1" applyAlignment="1">
      <alignment horizontal="right"/>
    </xf>
    <xf numFmtId="0" fontId="12" fillId="0" borderId="52" xfId="0" applyFont="1" applyBorder="1" applyAlignment="1">
      <alignment horizontal="right"/>
    </xf>
    <xf numFmtId="0" fontId="12" fillId="0" borderId="50" xfId="0" applyFont="1" applyBorder="1" applyAlignment="1">
      <alignment horizontal="right"/>
    </xf>
    <xf numFmtId="0" fontId="3" fillId="0" borderId="0" xfId="0" applyFont="1" applyBorder="1" applyAlignment="1">
      <alignment horizontal="center"/>
    </xf>
    <xf numFmtId="0" fontId="3" fillId="64" borderId="21" xfId="0" applyFont="1" applyFill="1" applyBorder="1" applyAlignment="1">
      <alignment horizontal="right"/>
    </xf>
    <xf numFmtId="0" fontId="13" fillId="0" borderId="53" xfId="0" applyFont="1" applyBorder="1" applyAlignment="1">
      <alignment horizontal="center"/>
    </xf>
    <xf numFmtId="0" fontId="13" fillId="0" borderId="44" xfId="0" applyFont="1" applyBorder="1" applyAlignment="1">
      <alignment horizontal="center"/>
    </xf>
    <xf numFmtId="0" fontId="4" fillId="0" borderId="0" xfId="0" applyFont="1" applyBorder="1" applyAlignment="1">
      <alignment horizontal="center" wrapText="1"/>
    </xf>
    <xf numFmtId="0" fontId="8" fillId="0" borderId="0" xfId="0" applyFont="1" applyBorder="1" applyAlignment="1">
      <alignment horizontal="left"/>
    </xf>
    <xf numFmtId="0" fontId="3" fillId="0" borderId="45" xfId="0" applyFont="1" applyBorder="1" applyAlignment="1">
      <alignment horizontal="center"/>
    </xf>
    <xf numFmtId="0" fontId="12" fillId="0" borderId="23" xfId="0" applyFont="1" applyBorder="1" applyAlignment="1">
      <alignment horizontal="center"/>
    </xf>
    <xf numFmtId="0" fontId="12" fillId="0" borderId="36" xfId="0" applyFont="1" applyBorder="1" applyAlignment="1">
      <alignment horizontal="center"/>
    </xf>
    <xf numFmtId="0" fontId="12" fillId="0" borderId="28" xfId="0" applyFont="1" applyBorder="1" applyAlignment="1">
      <alignment horizontal="center"/>
    </xf>
    <xf numFmtId="0" fontId="12" fillId="0" borderId="31" xfId="0" applyFont="1" applyBorder="1" applyAlignment="1">
      <alignment horizontal="center"/>
    </xf>
    <xf numFmtId="0" fontId="12" fillId="0" borderId="37" xfId="0" applyFont="1" applyBorder="1" applyAlignment="1">
      <alignment horizontal="center"/>
    </xf>
    <xf numFmtId="0" fontId="12" fillId="0" borderId="32" xfId="0" applyFont="1" applyBorder="1" applyAlignment="1">
      <alignment horizontal="center"/>
    </xf>
    <xf numFmtId="0" fontId="21" fillId="0" borderId="54" xfId="0" applyFont="1" applyBorder="1" applyAlignment="1">
      <alignment horizontal="center" vertical="center" wrapText="1" shrinkToFit="1"/>
    </xf>
    <xf numFmtId="0" fontId="21" fillId="0" borderId="44" xfId="0" applyFont="1" applyBorder="1" applyAlignment="1">
      <alignment horizontal="center" vertical="center" wrapText="1" shrinkToFit="1"/>
    </xf>
    <xf numFmtId="0" fontId="21" fillId="0" borderId="55" xfId="0" applyFont="1" applyBorder="1" applyAlignment="1">
      <alignment horizontal="center" vertical="center" wrapText="1" shrinkToFit="1"/>
    </xf>
    <xf numFmtId="0" fontId="21" fillId="0" borderId="20" xfId="0" applyFont="1" applyBorder="1" applyAlignment="1">
      <alignment horizontal="center" vertical="center" wrapText="1" shrinkToFit="1"/>
    </xf>
    <xf numFmtId="0" fontId="18" fillId="0" borderId="34" xfId="0" applyFont="1" applyBorder="1" applyAlignment="1">
      <alignment horizontal="right"/>
    </xf>
    <xf numFmtId="0" fontId="18" fillId="0" borderId="35" xfId="0" applyFont="1" applyBorder="1" applyAlignment="1">
      <alignment horizontal="right"/>
    </xf>
    <xf numFmtId="0" fontId="18" fillId="0" borderId="44" xfId="0" applyFont="1" applyBorder="1" applyAlignment="1">
      <alignment horizontal="right"/>
    </xf>
    <xf numFmtId="0" fontId="3" fillId="65" borderId="0" xfId="0" applyFont="1" applyFill="1" applyBorder="1" applyAlignment="1">
      <alignment horizontal="center"/>
    </xf>
    <xf numFmtId="0" fontId="19" fillId="0" borderId="0" xfId="0" applyFont="1" applyBorder="1" applyAlignment="1">
      <alignment horizontal="left"/>
    </xf>
    <xf numFmtId="0" fontId="19" fillId="0" borderId="0" xfId="0" applyFont="1" applyBorder="1" applyAlignment="1">
      <alignment horizontal="center"/>
    </xf>
    <xf numFmtId="0" fontId="6" fillId="0" borderId="21" xfId="0" applyFont="1" applyBorder="1" applyAlignment="1">
      <alignment horizontal="center"/>
    </xf>
    <xf numFmtId="2" fontId="8" fillId="0" borderId="0" xfId="0" applyNumberFormat="1" applyFont="1" applyBorder="1" applyAlignment="1">
      <alignment horizontal="center"/>
    </xf>
    <xf numFmtId="0" fontId="3" fillId="0" borderId="37" xfId="0" applyFont="1" applyBorder="1" applyAlignment="1">
      <alignment horizontal="center"/>
    </xf>
    <xf numFmtId="0" fontId="8" fillId="0" borderId="56"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0" xfId="0" applyFont="1" applyBorder="1" applyAlignment="1">
      <alignment horizontal="center" wrapText="1"/>
    </xf>
    <xf numFmtId="0" fontId="7" fillId="0" borderId="0" xfId="0" applyFont="1" applyBorder="1" applyAlignment="1">
      <alignment horizontal="left"/>
    </xf>
    <xf numFmtId="0" fontId="6" fillId="0" borderId="0" xfId="0" applyFont="1" applyBorder="1" applyAlignment="1">
      <alignment horizontal="center"/>
    </xf>
    <xf numFmtId="0" fontId="7" fillId="0" borderId="0" xfId="0" applyFont="1" applyBorder="1" applyAlignment="1">
      <alignment horizontal="right"/>
    </xf>
    <xf numFmtId="0" fontId="7" fillId="0" borderId="35" xfId="0" applyFont="1" applyBorder="1" applyAlignment="1">
      <alignment horizontal="center"/>
    </xf>
    <xf numFmtId="2" fontId="8" fillId="0" borderId="45" xfId="0" applyNumberFormat="1" applyFont="1" applyBorder="1" applyAlignment="1">
      <alignment horizontal="center"/>
    </xf>
    <xf numFmtId="0" fontId="8" fillId="0" borderId="35" xfId="0" applyFont="1" applyBorder="1" applyAlignment="1">
      <alignment horizontal="center"/>
    </xf>
    <xf numFmtId="2" fontId="8" fillId="0" borderId="21" xfId="0" applyNumberFormat="1" applyFont="1" applyBorder="1" applyAlignment="1">
      <alignment horizontal="center"/>
    </xf>
    <xf numFmtId="0" fontId="8" fillId="0" borderId="21" xfId="0" applyFont="1" applyBorder="1" applyAlignment="1">
      <alignment horizontal="center"/>
    </xf>
    <xf numFmtId="0" fontId="8" fillId="67" borderId="20" xfId="0" applyFont="1" applyFill="1" applyBorder="1" applyAlignment="1">
      <alignment horizontal="left" vertical="center" wrapText="1"/>
    </xf>
    <xf numFmtId="0" fontId="4" fillId="0" borderId="20" xfId="0" applyFont="1" applyBorder="1" applyAlignment="1">
      <alignment horizontal="center"/>
    </xf>
    <xf numFmtId="0" fontId="3" fillId="0" borderId="20" xfId="0" applyFont="1" applyBorder="1" applyAlignment="1">
      <alignment horizontal="center"/>
    </xf>
    <xf numFmtId="0" fontId="0" fillId="0" borderId="45" xfId="0" applyFont="1" applyBorder="1" applyAlignment="1">
      <alignment horizontal="center"/>
    </xf>
    <xf numFmtId="0" fontId="3" fillId="0" borderId="56"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4" fillId="52" borderId="20" xfId="0" applyFont="1" applyFill="1" applyBorder="1" applyAlignment="1">
      <alignment horizontal="left" vertical="center" wrapText="1"/>
    </xf>
    <xf numFmtId="0" fontId="3" fillId="65" borderId="35" xfId="0" applyFont="1" applyFill="1" applyBorder="1" applyAlignment="1">
      <alignment horizontal="center"/>
    </xf>
    <xf numFmtId="0" fontId="3" fillId="65" borderId="21" xfId="0" applyFont="1" applyFill="1" applyBorder="1" applyAlignment="1">
      <alignment horizontal="center"/>
    </xf>
    <xf numFmtId="0" fontId="3" fillId="0" borderId="35" xfId="0" applyFont="1" applyBorder="1" applyAlignment="1">
      <alignment horizontal="center"/>
    </xf>
    <xf numFmtId="0" fontId="3" fillId="0" borderId="45" xfId="0" applyFont="1" applyBorder="1" applyAlignment="1">
      <alignment horizontal="left"/>
    </xf>
    <xf numFmtId="2" fontId="4" fillId="64" borderId="35" xfId="0" applyNumberFormat="1" applyFont="1" applyFill="1" applyBorder="1" applyAlignment="1">
      <alignment horizontal="center"/>
    </xf>
    <xf numFmtId="0" fontId="4" fillId="64" borderId="35" xfId="0" applyFont="1" applyFill="1" applyBorder="1" applyAlignment="1">
      <alignment horizontal="center"/>
    </xf>
    <xf numFmtId="0" fontId="3" fillId="64" borderId="21" xfId="0" applyFont="1" applyFill="1" applyBorder="1" applyAlignment="1">
      <alignment horizontal="left"/>
    </xf>
    <xf numFmtId="0" fontId="8" fillId="64" borderId="0" xfId="0" applyFont="1" applyFill="1" applyBorder="1" applyAlignment="1">
      <alignment horizontal="center"/>
    </xf>
    <xf numFmtId="0" fontId="8" fillId="64" borderId="21" xfId="0" applyFont="1" applyFill="1" applyBorder="1" applyAlignment="1">
      <alignment horizontal="center"/>
    </xf>
    <xf numFmtId="0" fontId="46" fillId="15" borderId="20" xfId="0" applyFont="1" applyFill="1" applyBorder="1" applyAlignment="1">
      <alignment horizontal="left" vertical="center" wrapText="1"/>
    </xf>
    <xf numFmtId="0" fontId="48" fillId="52" borderId="20" xfId="0" applyFont="1" applyFill="1" applyBorder="1" applyAlignment="1">
      <alignment horizontal="center" vertical="center" wrapText="1"/>
    </xf>
    <xf numFmtId="0" fontId="3" fillId="64" borderId="37" xfId="0" applyFont="1" applyFill="1" applyBorder="1" applyAlignment="1">
      <alignment horizontal="center"/>
    </xf>
    <xf numFmtId="0" fontId="34" fillId="65" borderId="0" xfId="0" applyFont="1" applyFill="1" applyBorder="1" applyAlignment="1">
      <alignment horizontal="center"/>
    </xf>
    <xf numFmtId="0" fontId="8" fillId="65" borderId="21" xfId="0" applyFont="1" applyFill="1" applyBorder="1" applyAlignment="1">
      <alignment horizontal="center"/>
    </xf>
    <xf numFmtId="0" fontId="3" fillId="65" borderId="45" xfId="0" applyFont="1" applyFill="1" applyBorder="1" applyAlignment="1">
      <alignment horizontal="center"/>
    </xf>
    <xf numFmtId="0" fontId="3" fillId="65" borderId="0" xfId="0" applyFont="1" applyFill="1" applyBorder="1" applyAlignment="1">
      <alignment horizontal="left"/>
    </xf>
    <xf numFmtId="0" fontId="3" fillId="65" borderId="37" xfId="0" applyFont="1" applyFill="1" applyBorder="1" applyAlignment="1">
      <alignment horizontal="center"/>
    </xf>
    <xf numFmtId="0" fontId="3" fillId="65" borderId="21" xfId="0" applyFont="1" applyFill="1" applyBorder="1" applyAlignment="1">
      <alignment horizontal="left"/>
    </xf>
    <xf numFmtId="0" fontId="3" fillId="65" borderId="20" xfId="0" applyFont="1" applyFill="1" applyBorder="1" applyAlignment="1">
      <alignment horizontal="center"/>
    </xf>
    <xf numFmtId="0" fontId="3" fillId="65" borderId="56" xfId="0" applyFont="1" applyFill="1" applyBorder="1" applyAlignment="1">
      <alignment horizontal="center"/>
    </xf>
    <xf numFmtId="0" fontId="3" fillId="65" borderId="24" xfId="0" applyFont="1" applyFill="1" applyBorder="1" applyAlignment="1">
      <alignment horizontal="center"/>
    </xf>
    <xf numFmtId="0" fontId="3" fillId="65" borderId="25" xfId="0" applyFont="1" applyFill="1" applyBorder="1" applyAlignment="1">
      <alignment horizontal="center"/>
    </xf>
    <xf numFmtId="0" fontId="4" fillId="65" borderId="20" xfId="0" applyFont="1" applyFill="1" applyBorder="1" applyAlignment="1">
      <alignment horizontal="center"/>
    </xf>
    <xf numFmtId="0" fontId="3" fillId="65" borderId="21" xfId="0" applyFont="1" applyFill="1" applyBorder="1" applyAlignment="1">
      <alignment horizontal="right"/>
    </xf>
    <xf numFmtId="0" fontId="3" fillId="65" borderId="45" xfId="0" applyFont="1" applyFill="1" applyBorder="1" applyAlignment="1">
      <alignment horizontal="left"/>
    </xf>
    <xf numFmtId="2" fontId="4" fillId="65" borderId="35" xfId="0" applyNumberFormat="1" applyFont="1" applyFill="1" applyBorder="1" applyAlignment="1">
      <alignment horizontal="center"/>
    </xf>
    <xf numFmtId="0" fontId="4" fillId="65" borderId="35" xfId="0" applyFont="1" applyFill="1" applyBorder="1" applyAlignment="1">
      <alignment horizontal="center"/>
    </xf>
    <xf numFmtId="0" fontId="35" fillId="52" borderId="20" xfId="0" applyFont="1" applyFill="1" applyBorder="1" applyAlignment="1">
      <alignment horizontal="center" vertical="center" wrapText="1"/>
    </xf>
    <xf numFmtId="0" fontId="3" fillId="0" borderId="0" xfId="0" applyFont="1" applyBorder="1" applyAlignment="1">
      <alignment horizontal="right"/>
    </xf>
    <xf numFmtId="0" fontId="3" fillId="0" borderId="34" xfId="0" applyFont="1" applyBorder="1" applyAlignment="1">
      <alignment horizontal="center"/>
    </xf>
    <xf numFmtId="0" fontId="3" fillId="0" borderId="35" xfId="0" applyFont="1" applyBorder="1" applyAlignment="1">
      <alignment horizontal="center"/>
    </xf>
    <xf numFmtId="0" fontId="3" fillId="0" borderId="44" xfId="0" applyFont="1" applyBorder="1" applyAlignment="1">
      <alignment horizontal="center"/>
    </xf>
    <xf numFmtId="2" fontId="3" fillId="0" borderId="20" xfId="0" applyNumberFormat="1" applyFont="1" applyBorder="1" applyAlignment="1">
      <alignment horizontal="center"/>
    </xf>
    <xf numFmtId="0" fontId="8" fillId="0" borderId="0" xfId="0" applyFont="1" applyBorder="1" applyAlignment="1">
      <alignment horizontal="center"/>
    </xf>
    <xf numFmtId="0" fontId="8" fillId="0" borderId="21" xfId="0" applyFont="1" applyBorder="1" applyAlignment="1">
      <alignment horizontal="center"/>
    </xf>
    <xf numFmtId="0" fontId="13" fillId="65" borderId="35" xfId="0" applyFont="1" applyFill="1" applyBorder="1" applyAlignment="1">
      <alignment horizontal="left"/>
    </xf>
    <xf numFmtId="0" fontId="13" fillId="65" borderId="44" xfId="0" applyFont="1" applyFill="1" applyBorder="1" applyAlignment="1">
      <alignment horizontal="left"/>
    </xf>
    <xf numFmtId="2" fontId="13" fillId="65" borderId="20" xfId="0" applyNumberFormat="1" applyFont="1" applyFill="1" applyBorder="1" applyAlignment="1">
      <alignment horizontal="center"/>
    </xf>
    <xf numFmtId="0" fontId="0" fillId="65" borderId="0" xfId="0" applyFill="1" applyBorder="1" applyAlignment="1">
      <alignment/>
    </xf>
    <xf numFmtId="0" fontId="72" fillId="65" borderId="34" xfId="0" applyFont="1" applyFill="1" applyBorder="1" applyAlignment="1">
      <alignment horizontal="left"/>
    </xf>
  </cellXfs>
  <cellStyles count="300">
    <cellStyle name="Normal" xfId="0"/>
    <cellStyle name="1. izcēlums" xfId="15"/>
    <cellStyle name="1. izcēlums" xfId="16"/>
    <cellStyle name="2. izcēlums" xfId="17"/>
    <cellStyle name="20% - Accent1 2" xfId="18"/>
    <cellStyle name="20% - Accent1 3" xfId="19"/>
    <cellStyle name="20% - Accent1 4" xfId="20"/>
    <cellStyle name="20% - Accent1 5" xfId="21"/>
    <cellStyle name="20% - Accent2 2" xfId="22"/>
    <cellStyle name="20% - Accent2 3" xfId="23"/>
    <cellStyle name="20% - Accent2 4" xfId="24"/>
    <cellStyle name="20% - Accent2 5" xfId="25"/>
    <cellStyle name="20% - Accent3 2" xfId="26"/>
    <cellStyle name="20% - Accent3 3" xfId="27"/>
    <cellStyle name="20% - Accent3 4" xfId="28"/>
    <cellStyle name="20% - Accent3 5" xfId="29"/>
    <cellStyle name="20% - Accent4 2" xfId="30"/>
    <cellStyle name="20% - Accent4 3" xfId="31"/>
    <cellStyle name="20% - Accent4 4" xfId="32"/>
    <cellStyle name="20% - Accent4 5" xfId="33"/>
    <cellStyle name="20% - Accent5 2" xfId="34"/>
    <cellStyle name="20% - Accent5 3" xfId="35"/>
    <cellStyle name="20% - Accent5 4" xfId="36"/>
    <cellStyle name="20% - Accent5 5" xfId="37"/>
    <cellStyle name="20% - Accent6 2" xfId="38"/>
    <cellStyle name="20% - Accent6 3" xfId="39"/>
    <cellStyle name="20% - Accent6 4" xfId="40"/>
    <cellStyle name="20% - Accent6 5" xfId="41"/>
    <cellStyle name="20% no 1. izcēluma" xfId="42"/>
    <cellStyle name="20% no 1. izcēluma" xfId="43"/>
    <cellStyle name="20% no 2. izcēluma" xfId="44"/>
    <cellStyle name="20% no 2. izcēluma" xfId="45"/>
    <cellStyle name="20% no 3. izcēluma" xfId="46"/>
    <cellStyle name="20% no 3. izcēluma" xfId="47"/>
    <cellStyle name="20% no 4. izcēluma" xfId="48"/>
    <cellStyle name="20% no 4. izcēluma" xfId="49"/>
    <cellStyle name="20% no 5. izcēluma" xfId="50"/>
    <cellStyle name="20% no 5. izcēluma" xfId="51"/>
    <cellStyle name="20% no 6. izcēluma" xfId="52"/>
    <cellStyle name="20% no 6. izcēluma" xfId="53"/>
    <cellStyle name="3. izcēlums " xfId="54"/>
    <cellStyle name="4. izcēlums" xfId="55"/>
    <cellStyle name="40% - Accent1 2" xfId="56"/>
    <cellStyle name="40% - Accent1 3" xfId="57"/>
    <cellStyle name="40% - Accent1 4" xfId="58"/>
    <cellStyle name="40% - Accent1 5" xfId="59"/>
    <cellStyle name="40% - Accent2 2" xfId="60"/>
    <cellStyle name="40% - Accent2 3" xfId="61"/>
    <cellStyle name="40% - Accent2 4" xfId="62"/>
    <cellStyle name="40% - Accent2 5" xfId="63"/>
    <cellStyle name="40% - Accent3 2" xfId="64"/>
    <cellStyle name="40% - Accent3 3" xfId="65"/>
    <cellStyle name="40% - Accent3 4" xfId="66"/>
    <cellStyle name="40% - Accent3 5" xfId="67"/>
    <cellStyle name="40% - Accent4 2" xfId="68"/>
    <cellStyle name="40% - Accent4 3" xfId="69"/>
    <cellStyle name="40% - Accent4 4" xfId="70"/>
    <cellStyle name="40% - Accent4 5" xfId="71"/>
    <cellStyle name="40% - Accent5 2" xfId="72"/>
    <cellStyle name="40% - Accent5 3" xfId="73"/>
    <cellStyle name="40% - Accent5 4" xfId="74"/>
    <cellStyle name="40% - Accent5 5" xfId="75"/>
    <cellStyle name="40% - Accent6 2" xfId="76"/>
    <cellStyle name="40% - Accent6 3" xfId="77"/>
    <cellStyle name="40% - Accent6 4" xfId="78"/>
    <cellStyle name="40% - Accent6 5" xfId="79"/>
    <cellStyle name="40% no 1. izcēluma" xfId="80"/>
    <cellStyle name="40% no 1. izcēluma" xfId="81"/>
    <cellStyle name="40% no 2. izcēluma" xfId="82"/>
    <cellStyle name="40% no 2. izcēluma" xfId="83"/>
    <cellStyle name="40% no 3. izcēluma" xfId="84"/>
    <cellStyle name="40% no 3. izcēluma" xfId="85"/>
    <cellStyle name="40% no 4. izcēluma" xfId="86"/>
    <cellStyle name="40% no 4. izcēluma" xfId="87"/>
    <cellStyle name="40% no 5. izcēluma" xfId="88"/>
    <cellStyle name="40% no 5. izcēluma" xfId="89"/>
    <cellStyle name="40% no 6. izcēluma" xfId="90"/>
    <cellStyle name="40% no 6. izcēluma" xfId="91"/>
    <cellStyle name="5. izcēlums" xfId="92"/>
    <cellStyle name="6. izcēlums" xfId="93"/>
    <cellStyle name="60% - Accent1 2" xfId="94"/>
    <cellStyle name="60% - Accent1 3" xfId="95"/>
    <cellStyle name="60% - Accent1 4" xfId="96"/>
    <cellStyle name="60% - Accent1 5" xfId="97"/>
    <cellStyle name="60% - Accent2 2" xfId="98"/>
    <cellStyle name="60% - Accent2 3" xfId="99"/>
    <cellStyle name="60% - Accent2 4" xfId="100"/>
    <cellStyle name="60% - Accent2 5" xfId="101"/>
    <cellStyle name="60% - Accent3 2" xfId="102"/>
    <cellStyle name="60% - Accent3 3" xfId="103"/>
    <cellStyle name="60% - Accent3 4" xfId="104"/>
    <cellStyle name="60% - Accent3 5" xfId="105"/>
    <cellStyle name="60% - Accent4 2" xfId="106"/>
    <cellStyle name="60% - Accent4 3" xfId="107"/>
    <cellStyle name="60% - Accent4 4" xfId="108"/>
    <cellStyle name="60% - Accent4 5" xfId="109"/>
    <cellStyle name="60% - Accent5 2" xfId="110"/>
    <cellStyle name="60% - Accent5 3" xfId="111"/>
    <cellStyle name="60% - Accent5 4" xfId="112"/>
    <cellStyle name="60% - Accent5 5" xfId="113"/>
    <cellStyle name="60% - Accent6 2" xfId="114"/>
    <cellStyle name="60% - Accent6 3" xfId="115"/>
    <cellStyle name="60% - Accent6 4" xfId="116"/>
    <cellStyle name="60% - Accent6 5" xfId="117"/>
    <cellStyle name="60% no 1. izcēluma" xfId="118"/>
    <cellStyle name="60% no 1. izcēluma" xfId="119"/>
    <cellStyle name="60% no 2. izcēluma" xfId="120"/>
    <cellStyle name="60% no 2. izcēluma" xfId="121"/>
    <cellStyle name="60% no 3. izcēluma" xfId="122"/>
    <cellStyle name="60% no 3. izcēluma" xfId="123"/>
    <cellStyle name="60% no 4. izcēluma" xfId="124"/>
    <cellStyle name="60% no 4. izcēluma" xfId="125"/>
    <cellStyle name="60% no 5. izcēluma" xfId="126"/>
    <cellStyle name="60% no 5. izcēluma" xfId="127"/>
    <cellStyle name="60% no 6. izcēluma" xfId="128"/>
    <cellStyle name="60% no 6. izcēluma" xfId="129"/>
    <cellStyle name="Accent1 2" xfId="130"/>
    <cellStyle name="Accent1 3" xfId="131"/>
    <cellStyle name="Accent1 4" xfId="132"/>
    <cellStyle name="Accent2 2" xfId="133"/>
    <cellStyle name="Accent2 3" xfId="134"/>
    <cellStyle name="Accent2 4" xfId="135"/>
    <cellStyle name="Accent3 2" xfId="136"/>
    <cellStyle name="Accent3 3" xfId="137"/>
    <cellStyle name="Accent3 4" xfId="138"/>
    <cellStyle name="Accent4 2" xfId="139"/>
    <cellStyle name="Accent4 3" xfId="140"/>
    <cellStyle name="Accent4 4" xfId="141"/>
    <cellStyle name="Accent5 2" xfId="142"/>
    <cellStyle name="Accent5 3" xfId="143"/>
    <cellStyle name="Accent5 4" xfId="144"/>
    <cellStyle name="Accent6 2" xfId="145"/>
    <cellStyle name="Accent6 3" xfId="146"/>
    <cellStyle name="Accent6 4" xfId="147"/>
    <cellStyle name="Aprēķināšana" xfId="148"/>
    <cellStyle name="Bad 2" xfId="149"/>
    <cellStyle name="Bad 3" xfId="150"/>
    <cellStyle name="Bad 4" xfId="151"/>
    <cellStyle name="Bad 5" xfId="152"/>
    <cellStyle name="Brīdinājuma teksts" xfId="153"/>
    <cellStyle name="Calculation 2" xfId="154"/>
    <cellStyle name="Calculation 3" xfId="155"/>
    <cellStyle name="Calculation 4" xfId="156"/>
    <cellStyle name="Check Cell 2" xfId="157"/>
    <cellStyle name="Check Cell 3" xfId="158"/>
    <cellStyle name="Check Cell 4" xfId="159"/>
    <cellStyle name="Check Cell 5" xfId="160"/>
    <cellStyle name="Excel Built-in Normal" xfId="161"/>
    <cellStyle name="Explanatory Text 2" xfId="162"/>
    <cellStyle name="Explanatory Text 3" xfId="163"/>
    <cellStyle name="Explanatory Text 4" xfId="164"/>
    <cellStyle name="Explanatory Text 5" xfId="165"/>
    <cellStyle name="Good 2" xfId="166"/>
    <cellStyle name="Good 3" xfId="167"/>
    <cellStyle name="Good 4" xfId="168"/>
    <cellStyle name="Good 5" xfId="169"/>
    <cellStyle name="Heading 1 2" xfId="170"/>
    <cellStyle name="Heading 1 3" xfId="171"/>
    <cellStyle name="Heading 1 4" xfId="172"/>
    <cellStyle name="Heading 1 5" xfId="173"/>
    <cellStyle name="Heading 2 2" xfId="174"/>
    <cellStyle name="Heading 2 3" xfId="175"/>
    <cellStyle name="Heading 2 4" xfId="176"/>
    <cellStyle name="Heading 2 5" xfId="177"/>
    <cellStyle name="Heading 3 2" xfId="178"/>
    <cellStyle name="Heading 3 3" xfId="179"/>
    <cellStyle name="Heading 3 4" xfId="180"/>
    <cellStyle name="Heading 3 5" xfId="181"/>
    <cellStyle name="Heading 4 2" xfId="182"/>
    <cellStyle name="Heading 4 3" xfId="183"/>
    <cellStyle name="Heading 4 4" xfId="184"/>
    <cellStyle name="Heading 4 5" xfId="185"/>
    <cellStyle name="Hyperlink" xfId="186"/>
    <cellStyle name="Ievade" xfId="187"/>
    <cellStyle name="Input 2" xfId="188"/>
    <cellStyle name="Input 3" xfId="189"/>
    <cellStyle name="Input 4" xfId="190"/>
    <cellStyle name="Followed Hyperlink" xfId="191"/>
    <cellStyle name="Izvade" xfId="192"/>
    <cellStyle name="Comma" xfId="193"/>
    <cellStyle name="Comma [0]" xfId="194"/>
    <cellStyle name="Kopsumma" xfId="195"/>
    <cellStyle name="Labs" xfId="196"/>
    <cellStyle name="Labs 2" xfId="197"/>
    <cellStyle name="Linked Cell 2" xfId="198"/>
    <cellStyle name="Linked Cell 3" xfId="199"/>
    <cellStyle name="Linked Cell 4" xfId="200"/>
    <cellStyle name="Linked Cell 5" xfId="201"/>
    <cellStyle name="Neitrāls" xfId="202"/>
    <cellStyle name="Neutral 2" xfId="203"/>
    <cellStyle name="Neutral 3" xfId="204"/>
    <cellStyle name="Neutral 4" xfId="205"/>
    <cellStyle name="Normal 10" xfId="206"/>
    <cellStyle name="Normal 10 2" xfId="207"/>
    <cellStyle name="Normal 11" xfId="208"/>
    <cellStyle name="Normal 11 2" xfId="209"/>
    <cellStyle name="Normal 12" xfId="210"/>
    <cellStyle name="Normal 12 2" xfId="211"/>
    <cellStyle name="Normal 13" xfId="212"/>
    <cellStyle name="Normal 13 2" xfId="213"/>
    <cellStyle name="Normal 14" xfId="214"/>
    <cellStyle name="Normal 15" xfId="215"/>
    <cellStyle name="Normal 16" xfId="216"/>
    <cellStyle name="Normal 17" xfId="217"/>
    <cellStyle name="Normal 18" xfId="218"/>
    <cellStyle name="Normal 18 2" xfId="219"/>
    <cellStyle name="Normal 19" xfId="220"/>
    <cellStyle name="Normal 19 2" xfId="221"/>
    <cellStyle name="Normal 2" xfId="222"/>
    <cellStyle name="Normal 2 10" xfId="223"/>
    <cellStyle name="Normal 2 11" xfId="224"/>
    <cellStyle name="Normal 2 12" xfId="225"/>
    <cellStyle name="Normal 2 13" xfId="226"/>
    <cellStyle name="Normal 2 14" xfId="227"/>
    <cellStyle name="Normal 2 15" xfId="228"/>
    <cellStyle name="Normal 2 2" xfId="229"/>
    <cellStyle name="Normal 2 2 2" xfId="230"/>
    <cellStyle name="Normal 2 3" xfId="231"/>
    <cellStyle name="Normal 2 4" xfId="232"/>
    <cellStyle name="Normal 2 4 2" xfId="233"/>
    <cellStyle name="Normal 2 5" xfId="234"/>
    <cellStyle name="Normal 2 6" xfId="235"/>
    <cellStyle name="Normal 2 7" xfId="236"/>
    <cellStyle name="Normal 2 8" xfId="237"/>
    <cellStyle name="Normal 2 9" xfId="238"/>
    <cellStyle name="Normal 20" xfId="239"/>
    <cellStyle name="Normal 21" xfId="240"/>
    <cellStyle name="Normal 24" xfId="241"/>
    <cellStyle name="Normal 28" xfId="242"/>
    <cellStyle name="Normal 28 2" xfId="243"/>
    <cellStyle name="Normal 3" xfId="244"/>
    <cellStyle name="Normal 3 2" xfId="245"/>
    <cellStyle name="Normal 3 3" xfId="246"/>
    <cellStyle name="Normal 35" xfId="247"/>
    <cellStyle name="Normal 37" xfId="248"/>
    <cellStyle name="Normal 4" xfId="249"/>
    <cellStyle name="Normal 4 2" xfId="250"/>
    <cellStyle name="Normal 4 3" xfId="251"/>
    <cellStyle name="Normal 5" xfId="252"/>
    <cellStyle name="Normal 5 2" xfId="253"/>
    <cellStyle name="Normal 6" xfId="254"/>
    <cellStyle name="Normal 6 2" xfId="255"/>
    <cellStyle name="Normal 7" xfId="256"/>
    <cellStyle name="Normal 7 2" xfId="257"/>
    <cellStyle name="Normal 8" xfId="258"/>
    <cellStyle name="Normal 8 2" xfId="259"/>
    <cellStyle name="Normal 9" xfId="260"/>
    <cellStyle name="Normal 9 2" xfId="261"/>
    <cellStyle name="Normal 9 3" xfId="262"/>
    <cellStyle name="Normal_Rucava rotalu laukums - tabulas" xfId="263"/>
    <cellStyle name="Normal_Sheet1" xfId="264"/>
    <cellStyle name="Nosaukums" xfId="265"/>
    <cellStyle name="Note 2" xfId="266"/>
    <cellStyle name="Note 3" xfId="267"/>
    <cellStyle name="Note 4" xfId="268"/>
    <cellStyle name="Note 5" xfId="269"/>
    <cellStyle name="Output 2" xfId="270"/>
    <cellStyle name="Output 3" xfId="271"/>
    <cellStyle name="Output 4" xfId="272"/>
    <cellStyle name="Parastais_Tāme" xfId="273"/>
    <cellStyle name="Parasts 2" xfId="274"/>
    <cellStyle name="Parasts 3" xfId="275"/>
    <cellStyle name="Paskaidrojošs teksts" xfId="276"/>
    <cellStyle name="Paskaidrojošs teksts 2" xfId="277"/>
    <cellStyle name="Pārbaudes šūna" xfId="278"/>
    <cellStyle name="Pārbaudes šūna 2" xfId="279"/>
    <cellStyle name="Percent 2" xfId="280"/>
    <cellStyle name="Piezīme" xfId="281"/>
    <cellStyle name="Piezīme 2" xfId="282"/>
    <cellStyle name="Percent" xfId="283"/>
    <cellStyle name="Saistīta šūna" xfId="284"/>
    <cellStyle name="Saistītā šūna" xfId="285"/>
    <cellStyle name="Slikts" xfId="286"/>
    <cellStyle name="Slikts 2" xfId="287"/>
    <cellStyle name="Stils 1" xfId="288"/>
    <cellStyle name="Stils 1 2" xfId="289"/>
    <cellStyle name="Style 1" xfId="290"/>
    <cellStyle name="Style 1 2" xfId="291"/>
    <cellStyle name="Style 1 3" xfId="292"/>
    <cellStyle name="Title 2" xfId="293"/>
    <cellStyle name="Title 3" xfId="294"/>
    <cellStyle name="Title 4" xfId="295"/>
    <cellStyle name="Total 2" xfId="296"/>
    <cellStyle name="Total 3" xfId="297"/>
    <cellStyle name="Total 4" xfId="298"/>
    <cellStyle name="Currency" xfId="299"/>
    <cellStyle name="Currency [0]" xfId="300"/>
    <cellStyle name="Valūta 2" xfId="301"/>
    <cellStyle name="Virsraksts 1" xfId="302"/>
    <cellStyle name="Virsraksts 1 2" xfId="303"/>
    <cellStyle name="Virsraksts 2" xfId="304"/>
    <cellStyle name="Virsraksts 2 2" xfId="305"/>
    <cellStyle name="Virsraksts 3" xfId="306"/>
    <cellStyle name="Virsraksts 3 2" xfId="307"/>
    <cellStyle name="Virsraksts 4" xfId="308"/>
    <cellStyle name="Virsraksts 4 2" xfId="309"/>
    <cellStyle name="Warning Text 2" xfId="310"/>
    <cellStyle name="Warning Text 3" xfId="311"/>
    <cellStyle name="Warning Text 4" xfId="312"/>
    <cellStyle name="Стиль 1" xfId="3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A1:K60"/>
  <sheetViews>
    <sheetView tabSelected="1" view="pageBreakPreview" zoomScaleSheetLayoutView="100" zoomScalePageLayoutView="0" workbookViewId="0" topLeftCell="A1">
      <selection activeCell="A23" sqref="A23:F23"/>
    </sheetView>
  </sheetViews>
  <sheetFormatPr defaultColWidth="9.00390625" defaultRowHeight="12.75"/>
  <cols>
    <col min="1" max="1" width="5.875" style="6" customWidth="1"/>
    <col min="2" max="2" width="10.25390625" style="6" customWidth="1"/>
    <col min="3" max="3" width="13.125" style="6" customWidth="1"/>
    <col min="4" max="4" width="14.00390625" style="6" customWidth="1"/>
    <col min="5" max="5" width="12.875" style="6" customWidth="1"/>
    <col min="6" max="6" width="14.25390625" style="6" customWidth="1"/>
    <col min="7" max="7" width="27.875" style="6" customWidth="1"/>
    <col min="8" max="8" width="13.125" style="6" hidden="1" customWidth="1"/>
    <col min="9" max="9" width="15.125" style="6" hidden="1" customWidth="1"/>
    <col min="10" max="10" width="14.25390625" style="6" hidden="1" customWidth="1"/>
    <col min="11" max="11" width="10.125" style="6" bestFit="1" customWidth="1"/>
    <col min="12" max="16384" width="9.125" style="6" customWidth="1"/>
  </cols>
  <sheetData>
    <row r="1" spans="1:7" ht="12.75">
      <c r="A1" s="48"/>
      <c r="B1" s="48"/>
      <c r="C1" s="48"/>
      <c r="D1" s="48"/>
      <c r="E1" s="48"/>
      <c r="F1" s="48"/>
      <c r="G1" s="48"/>
    </row>
    <row r="2" spans="1:7" s="33" customFormat="1" ht="18.75">
      <c r="A2" s="223" t="s">
        <v>48</v>
      </c>
      <c r="B2" s="223"/>
      <c r="C2" s="223"/>
      <c r="D2" s="223"/>
      <c r="E2" s="223"/>
      <c r="F2" s="223"/>
      <c r="G2" s="223"/>
    </row>
    <row r="3" spans="1:7" s="33" customFormat="1" ht="14.25">
      <c r="A3" s="224"/>
      <c r="B3" s="224"/>
      <c r="C3" s="224"/>
      <c r="D3" s="224"/>
      <c r="E3" s="225"/>
      <c r="F3" s="225"/>
      <c r="G3" s="225"/>
    </row>
    <row r="4" spans="1:7" s="33" customFormat="1" ht="15">
      <c r="A4" s="224"/>
      <c r="B4" s="224"/>
      <c r="C4" s="224"/>
      <c r="D4" s="224"/>
      <c r="E4" s="226" t="s">
        <v>49</v>
      </c>
      <c r="F4" s="226"/>
      <c r="G4" s="226"/>
    </row>
    <row r="5" spans="1:7" s="33" customFormat="1" ht="14.25">
      <c r="A5" s="227" t="s">
        <v>50</v>
      </c>
      <c r="B5" s="227"/>
      <c r="C5" s="227"/>
      <c r="D5" s="227"/>
      <c r="E5" s="227"/>
      <c r="F5" s="227"/>
      <c r="G5" s="227"/>
    </row>
    <row r="6" spans="1:7" s="33" customFormat="1" ht="14.25">
      <c r="A6" s="227"/>
      <c r="B6" s="227"/>
      <c r="C6" s="227"/>
      <c r="D6" s="227"/>
      <c r="E6" s="227"/>
      <c r="F6" s="227"/>
      <c r="G6" s="227"/>
    </row>
    <row r="7" spans="1:7" s="33" customFormat="1" ht="15">
      <c r="A7" s="224"/>
      <c r="B7" s="224"/>
      <c r="C7" s="224"/>
      <c r="D7" s="224"/>
      <c r="E7" s="49">
        <v>2018</v>
      </c>
      <c r="F7" s="50" t="s">
        <v>23</v>
      </c>
      <c r="G7" s="51"/>
    </row>
    <row r="8" spans="1:7" s="33" customFormat="1" ht="31.5" customHeight="1">
      <c r="A8" s="228" t="s">
        <v>54</v>
      </c>
      <c r="B8" s="228"/>
      <c r="C8" s="228"/>
      <c r="D8" s="228"/>
      <c r="E8" s="228"/>
      <c r="F8" s="228"/>
      <c r="G8" s="228"/>
    </row>
    <row r="9" spans="1:7" s="33" customFormat="1" ht="19.5" customHeight="1">
      <c r="A9" s="228"/>
      <c r="B9" s="228"/>
      <c r="C9" s="228"/>
      <c r="D9" s="228"/>
      <c r="E9" s="228"/>
      <c r="F9" s="228"/>
      <c r="G9" s="228"/>
    </row>
    <row r="10" spans="1:10" ht="24" customHeight="1">
      <c r="A10" s="219" t="s">
        <v>15</v>
      </c>
      <c r="B10" s="219"/>
      <c r="C10" s="262" t="s">
        <v>110</v>
      </c>
      <c r="D10" s="262"/>
      <c r="E10" s="262"/>
      <c r="F10" s="262"/>
      <c r="G10" s="262"/>
      <c r="H10" s="262"/>
      <c r="I10" s="16"/>
      <c r="J10" s="16"/>
    </row>
    <row r="11" spans="1:8" ht="26.25" customHeight="1">
      <c r="A11" s="219" t="s">
        <v>16</v>
      </c>
      <c r="B11" s="219"/>
      <c r="C11" s="262" t="s">
        <v>110</v>
      </c>
      <c r="D11" s="262"/>
      <c r="E11" s="262"/>
      <c r="F11" s="262"/>
      <c r="G11" s="262"/>
      <c r="H11" s="262"/>
    </row>
    <row r="12" spans="1:9" ht="15" customHeight="1">
      <c r="A12" s="221" t="s">
        <v>17</v>
      </c>
      <c r="B12" s="221"/>
      <c r="C12" s="263" t="s">
        <v>111</v>
      </c>
      <c r="D12" s="263"/>
      <c r="E12" s="263"/>
      <c r="F12" s="263"/>
      <c r="G12" s="263"/>
      <c r="H12" s="263"/>
      <c r="I12" s="31"/>
    </row>
    <row r="13" spans="1:9" ht="12.75">
      <c r="A13" s="52"/>
      <c r="B13" s="52"/>
      <c r="C13" s="221"/>
      <c r="D13" s="221"/>
      <c r="E13" s="221"/>
      <c r="F13" s="221"/>
      <c r="G13" s="221"/>
      <c r="I13" s="31"/>
    </row>
    <row r="14" spans="1:9" ht="15">
      <c r="A14" s="221" t="s">
        <v>18</v>
      </c>
      <c r="B14" s="221"/>
      <c r="C14" s="232"/>
      <c r="D14" s="233"/>
      <c r="E14" s="233"/>
      <c r="F14" s="233"/>
      <c r="G14" s="233"/>
      <c r="I14" s="99" t="s">
        <v>89</v>
      </c>
    </row>
    <row r="15" spans="1:7" ht="15">
      <c r="A15" s="222" t="s">
        <v>47</v>
      </c>
      <c r="B15" s="222"/>
      <c r="C15" s="222"/>
      <c r="D15" s="222"/>
      <c r="E15" s="53">
        <v>2018</v>
      </c>
      <c r="F15" s="47" t="s">
        <v>23</v>
      </c>
      <c r="G15" s="94"/>
    </row>
    <row r="16" spans="1:7" ht="15.75" thickBot="1">
      <c r="A16" s="220"/>
      <c r="B16" s="220"/>
      <c r="C16" s="220"/>
      <c r="D16" s="220"/>
      <c r="E16" s="220"/>
      <c r="F16" s="220"/>
      <c r="G16" s="220"/>
    </row>
    <row r="17" spans="1:10" ht="15" customHeight="1">
      <c r="A17" s="236" t="s">
        <v>51</v>
      </c>
      <c r="B17" s="237"/>
      <c r="C17" s="265" t="s">
        <v>52</v>
      </c>
      <c r="D17" s="266"/>
      <c r="E17" s="266"/>
      <c r="F17" s="267"/>
      <c r="G17" s="234" t="s">
        <v>94</v>
      </c>
      <c r="H17" s="271" t="s">
        <v>87</v>
      </c>
      <c r="I17" s="273" t="s">
        <v>88</v>
      </c>
      <c r="J17" s="251" t="s">
        <v>86</v>
      </c>
    </row>
    <row r="18" spans="1:10" ht="39" customHeight="1" thickBot="1">
      <c r="A18" s="238"/>
      <c r="B18" s="239"/>
      <c r="C18" s="268"/>
      <c r="D18" s="269"/>
      <c r="E18" s="269"/>
      <c r="F18" s="270"/>
      <c r="G18" s="235"/>
      <c r="H18" s="272"/>
      <c r="I18" s="274"/>
      <c r="J18" s="252"/>
    </row>
    <row r="19" spans="1:10" ht="29.25" customHeight="1">
      <c r="A19" s="260">
        <v>1</v>
      </c>
      <c r="B19" s="261"/>
      <c r="C19" s="229" t="s">
        <v>110</v>
      </c>
      <c r="D19" s="230"/>
      <c r="E19" s="230"/>
      <c r="F19" s="231"/>
      <c r="G19" s="96">
        <f>'Aprēķins -1'!D29</f>
        <v>0</v>
      </c>
      <c r="H19" s="100" t="e">
        <f>#REF!</f>
        <v>#REF!</v>
      </c>
      <c r="I19" s="90">
        <v>0</v>
      </c>
      <c r="J19" s="91" t="e">
        <f>SUM(H19:I19)</f>
        <v>#REF!</v>
      </c>
    </row>
    <row r="20" spans="1:10" ht="15.75" thickBot="1">
      <c r="A20" s="253"/>
      <c r="B20" s="254"/>
      <c r="C20" s="255" t="s">
        <v>13</v>
      </c>
      <c r="D20" s="256"/>
      <c r="E20" s="256"/>
      <c r="F20" s="257"/>
      <c r="G20" s="97">
        <f>SUM(G19:G19)</f>
        <v>0</v>
      </c>
      <c r="H20" s="101" t="e">
        <f>SUM(H19:H19)</f>
        <v>#REF!</v>
      </c>
      <c r="I20" s="92">
        <f>SUM(I19:I19)</f>
        <v>0</v>
      </c>
      <c r="J20" s="91" t="e">
        <f>SUM(H20:I20)</f>
        <v>#REF!</v>
      </c>
    </row>
    <row r="21" spans="1:9" ht="15">
      <c r="A21" s="220"/>
      <c r="B21" s="220"/>
      <c r="C21" s="220"/>
      <c r="D21" s="220"/>
      <c r="E21" s="220"/>
      <c r="F21" s="220"/>
      <c r="G21" s="220"/>
      <c r="I21" s="31"/>
    </row>
    <row r="22" spans="1:11" s="218" customFormat="1" ht="15">
      <c r="A22" s="344" t="s">
        <v>367</v>
      </c>
      <c r="B22" s="340"/>
      <c r="C22" s="340"/>
      <c r="D22" s="340"/>
      <c r="E22" s="340"/>
      <c r="F22" s="341"/>
      <c r="G22" s="342"/>
      <c r="K22" s="343"/>
    </row>
    <row r="23" spans="1:7" ht="14.25">
      <c r="A23" s="247" t="s">
        <v>13</v>
      </c>
      <c r="B23" s="248"/>
      <c r="C23" s="248"/>
      <c r="D23" s="248"/>
      <c r="E23" s="248"/>
      <c r="F23" s="249"/>
      <c r="G23" s="95">
        <f>G20+G22</f>
        <v>0</v>
      </c>
    </row>
    <row r="24" spans="1:7" ht="15">
      <c r="A24" s="244" t="s">
        <v>106</v>
      </c>
      <c r="B24" s="245"/>
      <c r="C24" s="245"/>
      <c r="D24" s="245"/>
      <c r="E24" s="245"/>
      <c r="F24" s="246"/>
      <c r="G24" s="93">
        <f>G23*21%</f>
        <v>0</v>
      </c>
    </row>
    <row r="25" spans="1:7" ht="14.25">
      <c r="A25" s="247" t="s">
        <v>53</v>
      </c>
      <c r="B25" s="248"/>
      <c r="C25" s="248"/>
      <c r="D25" s="248"/>
      <c r="E25" s="248"/>
      <c r="F25" s="249"/>
      <c r="G25" s="98">
        <f>SUM(G23:G24)</f>
        <v>0</v>
      </c>
    </row>
    <row r="26" spans="1:7" ht="25.5" customHeight="1">
      <c r="A26" s="250"/>
      <c r="B26" s="250"/>
      <c r="C26" s="250"/>
      <c r="D26" s="250"/>
      <c r="E26" s="250"/>
      <c r="F26" s="250"/>
      <c r="G26" s="250"/>
    </row>
    <row r="27" spans="1:10" s="38" customFormat="1" ht="12.75">
      <c r="A27" s="258" t="s">
        <v>44</v>
      </c>
      <c r="B27" s="258"/>
      <c r="C27" s="259"/>
      <c r="D27" s="259"/>
      <c r="E27" s="259"/>
      <c r="F27" s="258"/>
      <c r="G27" s="258"/>
      <c r="H27" s="258"/>
      <c r="I27" s="258"/>
      <c r="J27" s="258"/>
    </row>
    <row r="28" spans="1:10" s="38" customFormat="1" ht="12.75">
      <c r="A28" s="258"/>
      <c r="B28" s="258"/>
      <c r="C28" s="264" t="s">
        <v>45</v>
      </c>
      <c r="D28" s="264"/>
      <c r="E28" s="264"/>
      <c r="F28" s="258"/>
      <c r="G28" s="258"/>
      <c r="H28" s="258"/>
      <c r="I28" s="258"/>
      <c r="J28" s="258"/>
    </row>
    <row r="29" spans="1:10" s="38" customFormat="1" ht="12.75">
      <c r="A29" s="258"/>
      <c r="B29" s="258"/>
      <c r="C29" s="258"/>
      <c r="D29" s="258"/>
      <c r="E29" s="258"/>
      <c r="F29" s="258"/>
      <c r="G29" s="258"/>
      <c r="H29" s="258"/>
      <c r="I29" s="258"/>
      <c r="J29" s="258"/>
    </row>
    <row r="30" spans="1:10" s="38" customFormat="1" ht="12.75">
      <c r="A30" s="258" t="s">
        <v>46</v>
      </c>
      <c r="B30" s="258"/>
      <c r="C30" s="103"/>
      <c r="D30" s="258"/>
      <c r="E30" s="258"/>
      <c r="F30" s="258"/>
      <c r="G30" s="258"/>
      <c r="H30" s="258"/>
      <c r="I30" s="258"/>
      <c r="J30" s="258"/>
    </row>
    <row r="31" spans="1:7" ht="15">
      <c r="A31" s="220"/>
      <c r="B31" s="220"/>
      <c r="C31" s="242"/>
      <c r="D31" s="242"/>
      <c r="E31" s="242"/>
      <c r="F31" s="242"/>
      <c r="G31" s="242"/>
    </row>
    <row r="32" spans="1:7" ht="15">
      <c r="A32" s="220"/>
      <c r="B32" s="220"/>
      <c r="C32" s="220"/>
      <c r="D32" s="220"/>
      <c r="E32" s="220"/>
      <c r="F32" s="220"/>
      <c r="G32" s="220"/>
    </row>
    <row r="33" spans="1:7" ht="15">
      <c r="A33" s="243"/>
      <c r="B33" s="243"/>
      <c r="C33" s="47"/>
      <c r="D33" s="243"/>
      <c r="E33" s="243"/>
      <c r="F33" s="243"/>
      <c r="G33" s="243"/>
    </row>
    <row r="34" spans="1:7" ht="12.75">
      <c r="A34" s="240"/>
      <c r="B34" s="240"/>
      <c r="C34" s="240"/>
      <c r="D34" s="240"/>
      <c r="E34" s="240"/>
      <c r="F34" s="240"/>
      <c r="G34" s="240"/>
    </row>
    <row r="35" spans="1:7" ht="15">
      <c r="A35" s="241"/>
      <c r="B35" s="241"/>
      <c r="C35" s="241"/>
      <c r="D35" s="241"/>
      <c r="E35" s="241"/>
      <c r="F35" s="241"/>
      <c r="G35" s="241"/>
    </row>
    <row r="36" spans="1:7" ht="15">
      <c r="A36" s="220"/>
      <c r="B36" s="220"/>
      <c r="C36" s="220"/>
      <c r="D36" s="220"/>
      <c r="E36" s="220"/>
      <c r="F36" s="220"/>
      <c r="G36" s="220"/>
    </row>
    <row r="37" spans="1:7" ht="12.75">
      <c r="A37" s="240"/>
      <c r="B37" s="240"/>
      <c r="C37" s="240"/>
      <c r="D37" s="240"/>
      <c r="E37" s="240"/>
      <c r="F37" s="240"/>
      <c r="G37" s="240"/>
    </row>
    <row r="38" spans="1:7" ht="12.75">
      <c r="A38" s="48"/>
      <c r="B38" s="48"/>
      <c r="C38" s="48"/>
      <c r="D38" s="48"/>
      <c r="E38" s="48"/>
      <c r="F38" s="48"/>
      <c r="G38" s="48"/>
    </row>
    <row r="39" spans="1:7" ht="12.75">
      <c r="A39" s="48"/>
      <c r="B39" s="48"/>
      <c r="C39" s="48"/>
      <c r="D39" s="48"/>
      <c r="E39" s="48"/>
      <c r="F39" s="48"/>
      <c r="G39" s="48"/>
    </row>
    <row r="40" spans="1:7" ht="12.75">
      <c r="A40" s="48"/>
      <c r="B40" s="48"/>
      <c r="C40" s="48"/>
      <c r="D40" s="48"/>
      <c r="E40" s="48"/>
      <c r="F40" s="48"/>
      <c r="G40" s="48"/>
    </row>
    <row r="41" spans="1:7" ht="12.75">
      <c r="A41" s="48"/>
      <c r="B41" s="48"/>
      <c r="C41" s="48"/>
      <c r="D41" s="48"/>
      <c r="E41" s="48"/>
      <c r="F41" s="48"/>
      <c r="G41" s="48"/>
    </row>
    <row r="42" spans="1:7" ht="12.75">
      <c r="A42" s="48"/>
      <c r="B42" s="48"/>
      <c r="C42" s="48"/>
      <c r="D42" s="48"/>
      <c r="E42" s="48"/>
      <c r="F42" s="48"/>
      <c r="G42" s="48"/>
    </row>
    <row r="43" spans="1:7" ht="12.75">
      <c r="A43" s="48"/>
      <c r="B43" s="48"/>
      <c r="C43" s="48"/>
      <c r="D43" s="48"/>
      <c r="E43" s="48"/>
      <c r="F43" s="48"/>
      <c r="G43" s="48"/>
    </row>
    <row r="44" spans="1:7" ht="12.75">
      <c r="A44" s="48"/>
      <c r="B44" s="48"/>
      <c r="C44" s="48"/>
      <c r="D44" s="48"/>
      <c r="E44" s="48"/>
      <c r="F44" s="48"/>
      <c r="G44" s="48"/>
    </row>
    <row r="45" spans="1:7" ht="12.75">
      <c r="A45" s="48"/>
      <c r="B45" s="48"/>
      <c r="C45" s="48"/>
      <c r="D45" s="48"/>
      <c r="E45" s="48"/>
      <c r="F45" s="48"/>
      <c r="G45" s="48"/>
    </row>
    <row r="46" spans="1:7" ht="12.75">
      <c r="A46" s="48"/>
      <c r="B46" s="48"/>
      <c r="C46" s="48"/>
      <c r="D46" s="48"/>
      <c r="E46" s="48"/>
      <c r="F46" s="48"/>
      <c r="G46" s="48"/>
    </row>
    <row r="47" spans="1:7" ht="12.75">
      <c r="A47" s="48"/>
      <c r="B47" s="48"/>
      <c r="C47" s="48"/>
      <c r="D47" s="48"/>
      <c r="E47" s="48"/>
      <c r="F47" s="48"/>
      <c r="G47" s="48"/>
    </row>
    <row r="48" spans="1:7" ht="12.75">
      <c r="A48" s="48"/>
      <c r="B48" s="48"/>
      <c r="C48" s="48"/>
      <c r="D48" s="48"/>
      <c r="E48" s="48"/>
      <c r="F48" s="48"/>
      <c r="G48" s="48"/>
    </row>
    <row r="49" spans="1:7" ht="12.75">
      <c r="A49" s="48"/>
      <c r="B49" s="48"/>
      <c r="C49" s="48"/>
      <c r="D49" s="48"/>
      <c r="E49" s="48"/>
      <c r="F49" s="48"/>
      <c r="G49" s="48"/>
    </row>
    <row r="50" spans="1:7" ht="12.75">
      <c r="A50" s="48"/>
      <c r="B50" s="48"/>
      <c r="C50" s="48"/>
      <c r="D50" s="48"/>
      <c r="E50" s="48"/>
      <c r="F50" s="48"/>
      <c r="G50" s="48"/>
    </row>
    <row r="51" spans="1:7" ht="12.75">
      <c r="A51" s="48"/>
      <c r="B51" s="48"/>
      <c r="C51" s="48"/>
      <c r="D51" s="48"/>
      <c r="E51" s="48"/>
      <c r="F51" s="48"/>
      <c r="G51" s="48"/>
    </row>
    <row r="52" spans="1:7" ht="12.75">
      <c r="A52" s="48"/>
      <c r="B52" s="48"/>
      <c r="C52" s="48"/>
      <c r="D52" s="48"/>
      <c r="E52" s="48"/>
      <c r="F52" s="48"/>
      <c r="G52" s="48"/>
    </row>
    <row r="53" spans="1:7" ht="12.75">
      <c r="A53" s="48"/>
      <c r="B53" s="48"/>
      <c r="C53" s="48"/>
      <c r="D53" s="48"/>
      <c r="E53" s="48"/>
      <c r="F53" s="48"/>
      <c r="G53" s="48"/>
    </row>
    <row r="54" spans="1:7" ht="12.75">
      <c r="A54" s="48"/>
      <c r="B54" s="48"/>
      <c r="C54" s="48"/>
      <c r="D54" s="48"/>
      <c r="E54" s="48"/>
      <c r="F54" s="48"/>
      <c r="G54" s="48"/>
    </row>
    <row r="55" spans="1:7" ht="12.75">
      <c r="A55" s="48"/>
      <c r="B55" s="48"/>
      <c r="C55" s="48"/>
      <c r="D55" s="48"/>
      <c r="E55" s="48"/>
      <c r="F55" s="48"/>
      <c r="G55" s="48"/>
    </row>
    <row r="56" spans="1:7" ht="12.75">
      <c r="A56" s="48"/>
      <c r="B56" s="48"/>
      <c r="C56" s="48"/>
      <c r="D56" s="48"/>
      <c r="E56" s="48"/>
      <c r="F56" s="48"/>
      <c r="G56" s="48"/>
    </row>
    <row r="57" spans="1:7" ht="12.75">
      <c r="A57" s="48"/>
      <c r="B57" s="48"/>
      <c r="C57" s="48"/>
      <c r="D57" s="48"/>
      <c r="E57" s="48"/>
      <c r="F57" s="48"/>
      <c r="G57" s="48"/>
    </row>
    <row r="58" spans="1:7" ht="12.75">
      <c r="A58" s="48"/>
      <c r="B58" s="48"/>
      <c r="C58" s="48"/>
      <c r="D58" s="48"/>
      <c r="E58" s="48"/>
      <c r="F58" s="48"/>
      <c r="G58" s="48"/>
    </row>
    <row r="59" spans="1:7" ht="12.75">
      <c r="A59" s="48"/>
      <c r="B59" s="48"/>
      <c r="C59" s="48"/>
      <c r="D59" s="48"/>
      <c r="E59" s="48"/>
      <c r="F59" s="48"/>
      <c r="G59" s="48"/>
    </row>
    <row r="60" spans="1:7" ht="12.75">
      <c r="A60" s="48"/>
      <c r="B60" s="48"/>
      <c r="C60" s="48"/>
      <c r="D60" s="48"/>
      <c r="E60" s="48"/>
      <c r="F60" s="48"/>
      <c r="G60" s="48"/>
    </row>
  </sheetData>
  <sheetProtection/>
  <mergeCells count="55">
    <mergeCell ref="C10:H10"/>
    <mergeCell ref="C11:H11"/>
    <mergeCell ref="C12:H12"/>
    <mergeCell ref="H27:J27"/>
    <mergeCell ref="A28:B28"/>
    <mergeCell ref="C28:E28"/>
    <mergeCell ref="F28:J28"/>
    <mergeCell ref="C17:F18"/>
    <mergeCell ref="H17:H18"/>
    <mergeCell ref="I17:I18"/>
    <mergeCell ref="J17:J18"/>
    <mergeCell ref="A20:B20"/>
    <mergeCell ref="C20:F20"/>
    <mergeCell ref="A30:B30"/>
    <mergeCell ref="D30:J30"/>
    <mergeCell ref="A29:J29"/>
    <mergeCell ref="A27:B27"/>
    <mergeCell ref="C27:E27"/>
    <mergeCell ref="F27:G27"/>
    <mergeCell ref="A19:B19"/>
    <mergeCell ref="A33:B33"/>
    <mergeCell ref="D33:G33"/>
    <mergeCell ref="A32:G32"/>
    <mergeCell ref="A21:G21"/>
    <mergeCell ref="A22:F22"/>
    <mergeCell ref="A24:F24"/>
    <mergeCell ref="A23:F23"/>
    <mergeCell ref="A26:G26"/>
    <mergeCell ref="A25:F25"/>
    <mergeCell ref="C19:F19"/>
    <mergeCell ref="C14:G14"/>
    <mergeCell ref="G17:G18"/>
    <mergeCell ref="A17:B18"/>
    <mergeCell ref="A37:G37"/>
    <mergeCell ref="A34:G34"/>
    <mergeCell ref="A36:G36"/>
    <mergeCell ref="A35:G35"/>
    <mergeCell ref="A31:B31"/>
    <mergeCell ref="C31:G31"/>
    <mergeCell ref="A2:G2"/>
    <mergeCell ref="A3:D3"/>
    <mergeCell ref="E3:G3"/>
    <mergeCell ref="A4:D4"/>
    <mergeCell ref="E4:G4"/>
    <mergeCell ref="A10:B10"/>
    <mergeCell ref="A5:G6"/>
    <mergeCell ref="A7:D7"/>
    <mergeCell ref="A8:G8"/>
    <mergeCell ref="A9:G9"/>
    <mergeCell ref="A11:B11"/>
    <mergeCell ref="A16:G16"/>
    <mergeCell ref="C13:G13"/>
    <mergeCell ref="A12:B12"/>
    <mergeCell ref="A15:D15"/>
    <mergeCell ref="A14:B14"/>
  </mergeCells>
  <printOptions gridLines="1"/>
  <pageMargins left="0.55" right="0.2" top="1" bottom="1" header="0.5" footer="0.5"/>
  <pageSetup horizontalDpi="600" verticalDpi="600" orientation="portrait" paperSize="9" scale="58" r:id="rId1"/>
  <colBreaks count="1" manualBreakCount="1">
    <brk id="7" max="58" man="1"/>
  </colBreaks>
</worksheet>
</file>

<file path=xl/worksheets/sheet2.xml><?xml version="1.0" encoding="utf-8"?>
<worksheet xmlns="http://schemas.openxmlformats.org/spreadsheetml/2006/main" xmlns:r="http://schemas.openxmlformats.org/officeDocument/2006/relationships">
  <sheetPr>
    <tabColor rgb="FFFFFF00"/>
  </sheetPr>
  <dimension ref="A2:Q35"/>
  <sheetViews>
    <sheetView view="pageBreakPreview" zoomScaleSheetLayoutView="100" zoomScalePageLayoutView="0" workbookViewId="0" topLeftCell="A1">
      <selection activeCell="L24" sqref="L24"/>
    </sheetView>
  </sheetViews>
  <sheetFormatPr defaultColWidth="9.00390625" defaultRowHeight="12.75"/>
  <cols>
    <col min="1" max="1" width="4.375" style="37" customWidth="1"/>
    <col min="2" max="2" width="12.125" style="37" customWidth="1"/>
    <col min="3" max="3" width="39.375" style="37" customWidth="1"/>
    <col min="4" max="4" width="11.625" style="37" bestFit="1" customWidth="1"/>
    <col min="5" max="5" width="10.00390625" style="37" customWidth="1"/>
    <col min="6" max="6" width="11.625" style="37" bestFit="1" customWidth="1"/>
    <col min="7" max="7" width="11.625" style="37" customWidth="1"/>
    <col min="8" max="8" width="10.375" style="37" bestFit="1" customWidth="1"/>
    <col min="9" max="16384" width="9.125" style="37" customWidth="1"/>
  </cols>
  <sheetData>
    <row r="2" spans="1:8" ht="18" customHeight="1">
      <c r="A2" s="289" t="s">
        <v>60</v>
      </c>
      <c r="B2" s="289"/>
      <c r="C2" s="289"/>
      <c r="D2" s="289"/>
      <c r="E2" s="289"/>
      <c r="F2" s="289"/>
      <c r="G2" s="289"/>
      <c r="H2" s="289"/>
    </row>
    <row r="3" spans="1:8" ht="17.25" customHeight="1">
      <c r="A3" s="289" t="s">
        <v>95</v>
      </c>
      <c r="B3" s="289"/>
      <c r="C3" s="289"/>
      <c r="D3" s="289"/>
      <c r="E3" s="289"/>
      <c r="F3" s="289"/>
      <c r="G3" s="289"/>
      <c r="H3" s="289"/>
    </row>
    <row r="4" spans="1:8" ht="17.25" customHeight="1">
      <c r="A4" s="281" t="s">
        <v>112</v>
      </c>
      <c r="B4" s="281"/>
      <c r="C4" s="281"/>
      <c r="D4" s="281"/>
      <c r="E4" s="281"/>
      <c r="F4" s="281"/>
      <c r="G4" s="281"/>
      <c r="H4" s="281"/>
    </row>
    <row r="5" spans="1:8" ht="12.75">
      <c r="A5" s="264" t="s">
        <v>14</v>
      </c>
      <c r="B5" s="264"/>
      <c r="C5" s="264"/>
      <c r="D5" s="264"/>
      <c r="E5" s="264"/>
      <c r="F5" s="264"/>
      <c r="G5" s="264"/>
      <c r="H5" s="264"/>
    </row>
    <row r="6" spans="1:8" ht="12.75" customHeight="1">
      <c r="A6" s="258"/>
      <c r="B6" s="258"/>
      <c r="C6" s="258"/>
      <c r="D6" s="258"/>
      <c r="E6" s="258"/>
      <c r="F6" s="258"/>
      <c r="G6" s="258"/>
      <c r="H6" s="258"/>
    </row>
    <row r="7" spans="1:8" ht="28.5" customHeight="1">
      <c r="A7" s="219" t="s">
        <v>15</v>
      </c>
      <c r="B7" s="219"/>
      <c r="C7" s="287" t="str">
        <f>kOPTĀME!C10</f>
        <v>Savienojošā siltumtīklu posma būvniecība, savienojot apdzīvotas vietas Dzelzava un Aizpurve</v>
      </c>
      <c r="D7" s="287"/>
      <c r="E7" s="287"/>
      <c r="F7" s="287"/>
      <c r="G7" s="287"/>
      <c r="H7" s="287"/>
    </row>
    <row r="8" spans="1:8" ht="27.75" customHeight="1">
      <c r="A8" s="219" t="s">
        <v>16</v>
      </c>
      <c r="B8" s="219"/>
      <c r="C8" s="287" t="str">
        <f>C7</f>
        <v>Savienojošā siltumtīklu posma būvniecība, savienojot apdzīvotas vietas Dzelzava un Aizpurve</v>
      </c>
      <c r="D8" s="287"/>
      <c r="E8" s="287"/>
      <c r="F8" s="287"/>
      <c r="G8" s="287"/>
      <c r="H8" s="287"/>
    </row>
    <row r="9" spans="1:8" ht="14.25" customHeight="1">
      <c r="A9" s="219" t="s">
        <v>17</v>
      </c>
      <c r="B9" s="219"/>
      <c r="C9" s="288" t="str">
        <f>kOPTĀME!C12</f>
        <v>Dzelzavas pagasta Dzelzavas un Aizpurves ciemi</v>
      </c>
      <c r="D9" s="288"/>
      <c r="E9" s="288"/>
      <c r="F9" s="288"/>
      <c r="G9" s="288"/>
      <c r="H9" s="288"/>
    </row>
    <row r="10" spans="1:8" s="38" customFormat="1" ht="15.75" customHeight="1">
      <c r="A10" s="219" t="s">
        <v>18</v>
      </c>
      <c r="B10" s="219"/>
      <c r="C10" s="288"/>
      <c r="D10" s="288"/>
      <c r="E10" s="288"/>
      <c r="F10" s="288"/>
      <c r="G10" s="288"/>
      <c r="H10" s="288"/>
    </row>
    <row r="11" spans="1:8" s="38" customFormat="1" ht="15.75" customHeight="1">
      <c r="A11" s="290" t="s">
        <v>90</v>
      </c>
      <c r="B11" s="290"/>
      <c r="C11" s="290"/>
      <c r="D11" s="290"/>
      <c r="E11" s="290"/>
      <c r="F11" s="294">
        <f>D29</f>
        <v>0</v>
      </c>
      <c r="G11" s="295"/>
      <c r="H11" s="295"/>
    </row>
    <row r="12" spans="1:8" s="38" customFormat="1" ht="15.75" customHeight="1">
      <c r="A12" s="290" t="s">
        <v>61</v>
      </c>
      <c r="B12" s="290"/>
      <c r="C12" s="290"/>
      <c r="D12" s="290"/>
      <c r="E12" s="290"/>
      <c r="F12" s="292">
        <f>H25</f>
        <v>0</v>
      </c>
      <c r="G12" s="293"/>
      <c r="H12" s="293"/>
    </row>
    <row r="13" spans="1:8" s="38" customFormat="1" ht="12" customHeight="1">
      <c r="A13" s="290" t="s">
        <v>47</v>
      </c>
      <c r="B13" s="290"/>
      <c r="C13" s="290"/>
      <c r="D13" s="290"/>
      <c r="E13" s="46">
        <v>2018</v>
      </c>
      <c r="F13" s="56" t="s">
        <v>23</v>
      </c>
      <c r="G13" s="291"/>
      <c r="H13" s="291"/>
    </row>
    <row r="14" spans="1:8" s="38" customFormat="1" ht="12.75" customHeight="1" thickBot="1">
      <c r="A14" s="283"/>
      <c r="B14" s="283"/>
      <c r="C14" s="283"/>
      <c r="D14" s="283"/>
      <c r="E14" s="283"/>
      <c r="F14" s="283"/>
      <c r="G14" s="283"/>
      <c r="H14" s="283"/>
    </row>
    <row r="15" spans="1:8" s="38" customFormat="1" ht="15" customHeight="1" thickBot="1">
      <c r="A15" s="57" t="s">
        <v>62</v>
      </c>
      <c r="B15" s="57" t="s">
        <v>63</v>
      </c>
      <c r="C15" s="58"/>
      <c r="D15" s="57" t="s">
        <v>64</v>
      </c>
      <c r="E15" s="284" t="s">
        <v>65</v>
      </c>
      <c r="F15" s="285"/>
      <c r="G15" s="286"/>
      <c r="H15" s="58"/>
    </row>
    <row r="16" spans="1:8" s="38" customFormat="1" ht="12" customHeight="1">
      <c r="A16" s="59" t="s">
        <v>27</v>
      </c>
      <c r="B16" s="59" t="s">
        <v>64</v>
      </c>
      <c r="C16" s="59" t="s">
        <v>66</v>
      </c>
      <c r="D16" s="59" t="s">
        <v>7</v>
      </c>
      <c r="E16" s="60" t="s">
        <v>67</v>
      </c>
      <c r="F16" s="61" t="s">
        <v>68</v>
      </c>
      <c r="G16" s="60" t="s">
        <v>69</v>
      </c>
      <c r="H16" s="62" t="s">
        <v>36</v>
      </c>
    </row>
    <row r="17" spans="1:8" s="38" customFormat="1" ht="12" customHeight="1">
      <c r="A17" s="59" t="s">
        <v>10</v>
      </c>
      <c r="B17" s="59" t="s">
        <v>62</v>
      </c>
      <c r="C17" s="59" t="s">
        <v>70</v>
      </c>
      <c r="D17" s="59" t="s">
        <v>115</v>
      </c>
      <c r="E17" s="63" t="s">
        <v>71</v>
      </c>
      <c r="F17" s="59" t="s">
        <v>91</v>
      </c>
      <c r="G17" s="63" t="s">
        <v>72</v>
      </c>
      <c r="H17" s="62" t="s">
        <v>73</v>
      </c>
    </row>
    <row r="18" spans="1:8" s="38" customFormat="1" ht="12" customHeight="1" thickBot="1">
      <c r="A18" s="64"/>
      <c r="B18" s="64"/>
      <c r="C18" s="64"/>
      <c r="D18" s="64"/>
      <c r="E18" s="65" t="s">
        <v>91</v>
      </c>
      <c r="F18" s="64"/>
      <c r="G18" s="65" t="s">
        <v>91</v>
      </c>
      <c r="H18" s="66" t="s">
        <v>74</v>
      </c>
    </row>
    <row r="19" spans="1:8" s="38" customFormat="1" ht="12.75" customHeight="1" thickBot="1">
      <c r="A19" s="67">
        <v>1</v>
      </c>
      <c r="B19" s="67">
        <v>2</v>
      </c>
      <c r="C19" s="68">
        <v>3</v>
      </c>
      <c r="D19" s="67">
        <v>4</v>
      </c>
      <c r="E19" s="67">
        <v>5</v>
      </c>
      <c r="F19" s="67">
        <v>6</v>
      </c>
      <c r="G19" s="67">
        <v>7</v>
      </c>
      <c r="H19" s="69"/>
    </row>
    <row r="20" spans="1:8" s="38" customFormat="1" ht="12.75" customHeight="1">
      <c r="A20" s="70">
        <v>1</v>
      </c>
      <c r="B20" s="71" t="s">
        <v>96</v>
      </c>
      <c r="C20" s="72" t="s">
        <v>113</v>
      </c>
      <c r="D20" s="73">
        <f>'Demont.1-1'!P38</f>
        <v>0</v>
      </c>
      <c r="E20" s="73">
        <f>'Demont.1-1'!M38</f>
        <v>0</v>
      </c>
      <c r="F20" s="73">
        <f>'Demont.1-1'!N38</f>
        <v>0</v>
      </c>
      <c r="G20" s="73">
        <f>'Demont.1-1'!O38</f>
        <v>0</v>
      </c>
      <c r="H20" s="73">
        <f>'Demont.1-1'!L38</f>
        <v>0</v>
      </c>
    </row>
    <row r="21" spans="1:8" s="38" customFormat="1" ht="12.75" customHeight="1">
      <c r="A21" s="74">
        <v>2</v>
      </c>
      <c r="B21" s="75" t="s">
        <v>97</v>
      </c>
      <c r="C21" s="76" t="s">
        <v>57</v>
      </c>
      <c r="D21" s="77">
        <f>'Zemes d.-1-2'!P44</f>
        <v>0</v>
      </c>
      <c r="E21" s="77">
        <f>'Zemes d.-1-2'!M44</f>
        <v>0</v>
      </c>
      <c r="F21" s="77">
        <f>'Zemes d.-1-2'!N44</f>
        <v>0</v>
      </c>
      <c r="G21" s="77">
        <f>'Zemes d.-1-2'!O44</f>
        <v>0</v>
      </c>
      <c r="H21" s="77">
        <f>'Zemes d.-1-2'!L44</f>
        <v>0</v>
      </c>
    </row>
    <row r="22" spans="1:8" s="38" customFormat="1" ht="12.75" customHeight="1">
      <c r="A22" s="74">
        <v>3</v>
      </c>
      <c r="B22" s="78" t="s">
        <v>98</v>
      </c>
      <c r="C22" s="76" t="s">
        <v>75</v>
      </c>
      <c r="D22" s="77">
        <f>'Caurules 1-3'!P109</f>
        <v>0</v>
      </c>
      <c r="E22" s="77">
        <f>'Caurules 1-3'!M109</f>
        <v>0</v>
      </c>
      <c r="F22" s="77">
        <f>'Caurules 1-3'!N109</f>
        <v>0</v>
      </c>
      <c r="G22" s="77">
        <f>'Caurules 1-3'!O109</f>
        <v>0</v>
      </c>
      <c r="H22" s="77">
        <f>'Caurules 1-3'!L196</f>
        <v>0</v>
      </c>
    </row>
    <row r="23" spans="1:8" s="38" customFormat="1" ht="12" customHeight="1">
      <c r="A23" s="74">
        <v>4</v>
      </c>
      <c r="B23" s="78" t="s">
        <v>99</v>
      </c>
      <c r="C23" s="76" t="s">
        <v>76</v>
      </c>
      <c r="D23" s="77">
        <f>'Būvn.1-4'!P42</f>
        <v>0</v>
      </c>
      <c r="E23" s="77">
        <f>'Būvn.1-4'!M42</f>
        <v>0</v>
      </c>
      <c r="F23" s="77">
        <f>'Būvn.1-4'!N42</f>
        <v>0</v>
      </c>
      <c r="G23" s="77">
        <f>'Būvn.1-4'!O42</f>
        <v>0</v>
      </c>
      <c r="H23" s="77">
        <f>'Būvn.1-4'!L42</f>
        <v>0</v>
      </c>
    </row>
    <row r="24" spans="1:8" s="38" customFormat="1" ht="12.75" customHeight="1">
      <c r="A24" s="74">
        <v>5</v>
      </c>
      <c r="B24" s="78" t="s">
        <v>100</v>
      </c>
      <c r="C24" s="76" t="s">
        <v>77</v>
      </c>
      <c r="D24" s="77">
        <f>'Labiek.1-5'!P35</f>
        <v>0</v>
      </c>
      <c r="E24" s="77">
        <f>'Labiek.1-5'!M35</f>
        <v>0</v>
      </c>
      <c r="F24" s="77">
        <f>'Labiek.1-5'!N35</f>
        <v>0</v>
      </c>
      <c r="G24" s="77">
        <f>'Labiek.1-5'!O35</f>
        <v>0</v>
      </c>
      <c r="H24" s="77">
        <f>'Labiek.1-5'!L35</f>
        <v>0</v>
      </c>
    </row>
    <row r="25" spans="1:8" s="38" customFormat="1" ht="12" customHeight="1">
      <c r="A25" s="79"/>
      <c r="B25" s="80"/>
      <c r="C25" s="81" t="s">
        <v>11</v>
      </c>
      <c r="D25" s="82">
        <f>SUM(D20:D24)</f>
        <v>0</v>
      </c>
      <c r="E25" s="82">
        <f>SUM(E20:E24)</f>
        <v>0</v>
      </c>
      <c r="F25" s="82">
        <f>SUM(F20:F24)</f>
        <v>0</v>
      </c>
      <c r="G25" s="82">
        <f>SUM(G20:G24)</f>
        <v>0</v>
      </c>
      <c r="H25" s="83">
        <f>SUM(H20:H24)</f>
        <v>0</v>
      </c>
    </row>
    <row r="26" spans="1:8" s="38" customFormat="1" ht="12" customHeight="1">
      <c r="A26" s="275" t="s">
        <v>361</v>
      </c>
      <c r="B26" s="276"/>
      <c r="C26" s="277"/>
      <c r="D26" s="84">
        <v>0</v>
      </c>
      <c r="E26" s="282"/>
      <c r="F26" s="282"/>
      <c r="G26" s="282"/>
      <c r="H26" s="282"/>
    </row>
    <row r="27" spans="1:8" s="38" customFormat="1" ht="12" customHeight="1">
      <c r="A27" s="275" t="s">
        <v>362</v>
      </c>
      <c r="B27" s="276"/>
      <c r="C27" s="277"/>
      <c r="D27" s="84">
        <v>0</v>
      </c>
      <c r="E27" s="282"/>
      <c r="F27" s="282"/>
      <c r="G27" s="282"/>
      <c r="H27" s="282"/>
    </row>
    <row r="28" spans="1:8" s="38" customFormat="1" ht="12" customHeight="1">
      <c r="A28" s="275" t="s">
        <v>363</v>
      </c>
      <c r="B28" s="276"/>
      <c r="C28" s="277"/>
      <c r="D28" s="84">
        <v>0</v>
      </c>
      <c r="E28" s="282"/>
      <c r="F28" s="282"/>
      <c r="G28" s="282"/>
      <c r="H28" s="282"/>
    </row>
    <row r="29" spans="1:8" s="38" customFormat="1" ht="12" customHeight="1">
      <c r="A29" s="275" t="s">
        <v>78</v>
      </c>
      <c r="B29" s="276"/>
      <c r="C29" s="277"/>
      <c r="D29" s="84">
        <f>SUM(D25:D28)</f>
        <v>0</v>
      </c>
      <c r="E29" s="282"/>
      <c r="F29" s="282"/>
      <c r="G29" s="282"/>
      <c r="H29" s="282"/>
    </row>
    <row r="30" spans="1:17" s="38" customFormat="1" ht="12.75">
      <c r="A30" s="258" t="s">
        <v>44</v>
      </c>
      <c r="B30" s="258"/>
      <c r="C30" s="259"/>
      <c r="D30" s="259"/>
      <c r="E30" s="259"/>
      <c r="F30" s="258"/>
      <c r="G30" s="258"/>
      <c r="H30" s="258"/>
      <c r="I30" s="258"/>
      <c r="J30" s="258"/>
      <c r="K30" s="258"/>
      <c r="L30" s="278"/>
      <c r="M30" s="278"/>
      <c r="N30" s="278"/>
      <c r="O30" s="278"/>
      <c r="P30" s="278"/>
      <c r="Q30" s="102"/>
    </row>
    <row r="31" spans="1:17" s="38" customFormat="1" ht="12.75">
      <c r="A31" s="258"/>
      <c r="B31" s="258"/>
      <c r="C31" s="264" t="s">
        <v>45</v>
      </c>
      <c r="D31" s="264"/>
      <c r="E31" s="264"/>
      <c r="F31" s="258"/>
      <c r="G31" s="258"/>
      <c r="H31" s="258"/>
      <c r="I31" s="258"/>
      <c r="J31" s="258"/>
      <c r="K31" s="258"/>
      <c r="L31" s="258"/>
      <c r="M31" s="258"/>
      <c r="N31" s="258"/>
      <c r="O31" s="258"/>
      <c r="P31" s="258"/>
      <c r="Q31" s="102"/>
    </row>
    <row r="32" spans="1:17" s="38" customFormat="1" ht="12.75">
      <c r="A32" s="258"/>
      <c r="B32" s="258"/>
      <c r="C32" s="258"/>
      <c r="D32" s="258"/>
      <c r="E32" s="258"/>
      <c r="F32" s="258"/>
      <c r="G32" s="258"/>
      <c r="H32" s="258"/>
      <c r="I32" s="258"/>
      <c r="J32" s="258"/>
      <c r="K32" s="258"/>
      <c r="L32" s="258"/>
      <c r="M32" s="258"/>
      <c r="N32" s="258"/>
      <c r="O32" s="258"/>
      <c r="P32" s="258"/>
      <c r="Q32" s="102"/>
    </row>
    <row r="33" spans="1:17" s="38" customFormat="1" ht="12.75">
      <c r="A33" s="258" t="s">
        <v>46</v>
      </c>
      <c r="B33" s="258"/>
      <c r="C33" s="17"/>
      <c r="D33" s="258"/>
      <c r="E33" s="258"/>
      <c r="F33" s="258"/>
      <c r="G33" s="258"/>
      <c r="H33" s="258"/>
      <c r="I33" s="258"/>
      <c r="J33" s="258"/>
      <c r="K33" s="258"/>
      <c r="L33" s="258"/>
      <c r="M33" s="258"/>
      <c r="N33" s="258"/>
      <c r="O33" s="258"/>
      <c r="P33" s="258"/>
      <c r="Q33" s="102"/>
    </row>
    <row r="34" spans="1:8" s="38" customFormat="1" ht="12" customHeight="1">
      <c r="A34" s="279"/>
      <c r="B34" s="279"/>
      <c r="C34" s="279"/>
      <c r="D34" s="279"/>
      <c r="E34" s="279"/>
      <c r="F34" s="279"/>
      <c r="G34" s="279"/>
      <c r="H34" s="279"/>
    </row>
    <row r="35" spans="1:8" s="38" customFormat="1" ht="12" customHeight="1">
      <c r="A35" s="280"/>
      <c r="B35" s="280"/>
      <c r="C35" s="280"/>
      <c r="D35" s="280"/>
      <c r="E35" s="280"/>
      <c r="F35" s="280"/>
      <c r="G35" s="280"/>
      <c r="H35" s="280"/>
    </row>
  </sheetData>
  <sheetProtection/>
  <mergeCells count="40">
    <mergeCell ref="A2:H2"/>
    <mergeCell ref="A3:H3"/>
    <mergeCell ref="A5:H5"/>
    <mergeCell ref="A6:H6"/>
    <mergeCell ref="A13:D13"/>
    <mergeCell ref="G13:H13"/>
    <mergeCell ref="A12:E12"/>
    <mergeCell ref="F12:H12"/>
    <mergeCell ref="A11:E11"/>
    <mergeCell ref="F11:H11"/>
    <mergeCell ref="A14:H14"/>
    <mergeCell ref="E15:G15"/>
    <mergeCell ref="A8:B8"/>
    <mergeCell ref="A7:B7"/>
    <mergeCell ref="C7:H7"/>
    <mergeCell ref="C8:H8"/>
    <mergeCell ref="A9:B9"/>
    <mergeCell ref="C9:H9"/>
    <mergeCell ref="A10:B10"/>
    <mergeCell ref="C10:H10"/>
    <mergeCell ref="C31:E31"/>
    <mergeCell ref="F31:K31"/>
    <mergeCell ref="L31:P31"/>
    <mergeCell ref="A34:H34"/>
    <mergeCell ref="A35:H35"/>
    <mergeCell ref="A4:H4"/>
    <mergeCell ref="A30:B30"/>
    <mergeCell ref="A26:C26"/>
    <mergeCell ref="E26:H29"/>
    <mergeCell ref="A27:C27"/>
    <mergeCell ref="A28:C28"/>
    <mergeCell ref="A29:C29"/>
    <mergeCell ref="C30:E30"/>
    <mergeCell ref="F30:H30"/>
    <mergeCell ref="A32:P32"/>
    <mergeCell ref="A33:B33"/>
    <mergeCell ref="D33:P33"/>
    <mergeCell ref="I30:K30"/>
    <mergeCell ref="L30:P30"/>
    <mergeCell ref="A31:B31"/>
  </mergeCells>
  <printOptions gridLines="1"/>
  <pageMargins left="0.75" right="0.75" top="1" bottom="1" header="0.5" footer="0.5"/>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tabColor rgb="FF92D050"/>
  </sheetPr>
  <dimension ref="A1:P50"/>
  <sheetViews>
    <sheetView view="pageBreakPreview" zoomScale="112" zoomScaleSheetLayoutView="112" zoomScalePageLayoutView="0" workbookViewId="0" topLeftCell="A19">
      <selection activeCell="L34" sqref="L34"/>
    </sheetView>
  </sheetViews>
  <sheetFormatPr defaultColWidth="9.00390625" defaultRowHeight="12.75"/>
  <cols>
    <col min="1" max="1" width="4.875" style="38" customWidth="1"/>
    <col min="2" max="2" width="9.875" style="38" customWidth="1"/>
    <col min="3" max="3" width="35.25390625" style="38" customWidth="1"/>
    <col min="4" max="4" width="6.00390625" style="38" customWidth="1"/>
    <col min="5" max="5" width="7.25390625" style="38" bestFit="1" customWidth="1"/>
    <col min="6" max="6" width="6.25390625" style="38" customWidth="1"/>
    <col min="7" max="7" width="7.875" style="38" customWidth="1"/>
    <col min="8" max="8" width="5.875" style="38" customWidth="1"/>
    <col min="9" max="9" width="6.00390625" style="38" customWidth="1"/>
    <col min="10" max="10" width="6.375" style="38" customWidth="1"/>
    <col min="11" max="11" width="6.125" style="38" customWidth="1"/>
    <col min="12" max="12" width="7.875" style="38" customWidth="1"/>
    <col min="13" max="13" width="8.25390625" style="38" customWidth="1"/>
    <col min="14" max="14" width="7.625" style="38" customWidth="1"/>
    <col min="15" max="16" width="10.00390625" style="38" customWidth="1"/>
    <col min="17" max="17" width="9.125" style="102" customWidth="1"/>
    <col min="18" max="16384" width="9.125" style="38" customWidth="1"/>
  </cols>
  <sheetData>
    <row r="1" spans="1:16" ht="15.75" customHeight="1">
      <c r="A1" s="312" t="s">
        <v>101</v>
      </c>
      <c r="B1" s="312"/>
      <c r="C1" s="312"/>
      <c r="D1" s="312"/>
      <c r="E1" s="312"/>
      <c r="F1" s="312"/>
      <c r="G1" s="312"/>
      <c r="H1" s="312"/>
      <c r="I1" s="312"/>
      <c r="J1" s="312"/>
      <c r="K1" s="312"/>
      <c r="L1" s="312"/>
      <c r="M1" s="312"/>
      <c r="N1" s="312"/>
      <c r="O1" s="312"/>
      <c r="P1" s="312"/>
    </row>
    <row r="2" spans="1:16" ht="14.25">
      <c r="A2" s="313" t="s">
        <v>113</v>
      </c>
      <c r="B2" s="313"/>
      <c r="C2" s="313"/>
      <c r="D2" s="313"/>
      <c r="E2" s="313"/>
      <c r="F2" s="313"/>
      <c r="G2" s="313"/>
      <c r="H2" s="313"/>
      <c r="I2" s="313"/>
      <c r="J2" s="313"/>
      <c r="K2" s="313"/>
      <c r="L2" s="313"/>
      <c r="M2" s="313"/>
      <c r="N2" s="313"/>
      <c r="O2" s="313"/>
      <c r="P2" s="313"/>
    </row>
    <row r="3" spans="1:16" ht="12.75">
      <c r="A3" s="264" t="s">
        <v>14</v>
      </c>
      <c r="B3" s="264"/>
      <c r="C3" s="264"/>
      <c r="D3" s="264"/>
      <c r="E3" s="264"/>
      <c r="F3" s="264"/>
      <c r="G3" s="264"/>
      <c r="H3" s="264"/>
      <c r="I3" s="264"/>
      <c r="J3" s="264"/>
      <c r="K3" s="264"/>
      <c r="L3" s="264"/>
      <c r="M3" s="264"/>
      <c r="N3" s="264"/>
      <c r="O3" s="264"/>
      <c r="P3" s="264"/>
    </row>
    <row r="4" spans="1:16" ht="12.75">
      <c r="A4" s="258"/>
      <c r="B4" s="258"/>
      <c r="C4" s="258"/>
      <c r="D4" s="258"/>
      <c r="E4" s="258"/>
      <c r="F4" s="258"/>
      <c r="G4" s="258"/>
      <c r="H4" s="258"/>
      <c r="I4" s="258"/>
      <c r="J4" s="258"/>
      <c r="K4" s="258"/>
      <c r="L4" s="258"/>
      <c r="M4" s="258"/>
      <c r="N4" s="258"/>
      <c r="O4" s="258"/>
      <c r="P4" s="258"/>
    </row>
    <row r="5" spans="1:16" ht="12.75">
      <c r="A5" s="219" t="s">
        <v>15</v>
      </c>
      <c r="B5" s="219"/>
      <c r="C5" s="311" t="str">
        <f>'Aprēķins -1'!C7:H7</f>
        <v>Savienojošā siltumtīklu posma būvniecība, savienojot apdzīvotas vietas Dzelzava un Aizpurve</v>
      </c>
      <c r="D5" s="311"/>
      <c r="E5" s="311"/>
      <c r="F5" s="311"/>
      <c r="G5" s="311"/>
      <c r="H5" s="311"/>
      <c r="I5" s="311"/>
      <c r="J5" s="311"/>
      <c r="K5" s="311"/>
      <c r="L5" s="311"/>
      <c r="M5" s="311"/>
      <c r="N5" s="311"/>
      <c r="O5" s="311"/>
      <c r="P5" s="54"/>
    </row>
    <row r="6" spans="1:16" ht="12.75">
      <c r="A6" s="219" t="s">
        <v>16</v>
      </c>
      <c r="B6" s="219"/>
      <c r="C6" s="311" t="str">
        <f>'Aprēķins -1'!C8:H8</f>
        <v>Savienojošā siltumtīklu posma būvniecība, savienojot apdzīvotas vietas Dzelzava un Aizpurve</v>
      </c>
      <c r="D6" s="311"/>
      <c r="E6" s="311"/>
      <c r="F6" s="311"/>
      <c r="G6" s="311"/>
      <c r="H6" s="311"/>
      <c r="I6" s="311"/>
      <c r="J6" s="311"/>
      <c r="K6" s="311"/>
      <c r="L6" s="311"/>
      <c r="M6" s="311"/>
      <c r="N6" s="311"/>
      <c r="O6" s="311"/>
      <c r="P6" s="54"/>
    </row>
    <row r="7" spans="1:16" ht="15">
      <c r="A7" s="219" t="s">
        <v>17</v>
      </c>
      <c r="B7" s="219"/>
      <c r="C7" s="89" t="str">
        <f>'Aprēķins -1'!C9:H9</f>
        <v>Dzelzavas pagasta Dzelzavas un Aizpurves ciemi</v>
      </c>
      <c r="D7" s="88"/>
      <c r="E7" s="88"/>
      <c r="F7" s="88"/>
      <c r="G7" s="88"/>
      <c r="H7" s="88"/>
      <c r="I7" s="88"/>
      <c r="J7" s="88"/>
      <c r="K7" s="89"/>
      <c r="L7" s="89"/>
      <c r="M7" s="89"/>
      <c r="N7" s="89"/>
      <c r="O7" s="89"/>
      <c r="P7" s="89"/>
    </row>
    <row r="8" spans="1:16" ht="12.75">
      <c r="A8" s="219" t="s">
        <v>18</v>
      </c>
      <c r="B8" s="219"/>
      <c r="C8" s="305"/>
      <c r="D8" s="305"/>
      <c r="E8" s="305"/>
      <c r="F8" s="305"/>
      <c r="G8" s="305"/>
      <c r="H8" s="305"/>
      <c r="I8" s="305"/>
      <c r="J8" s="305"/>
      <c r="K8" s="305"/>
      <c r="L8" s="305"/>
      <c r="M8" s="305"/>
      <c r="N8" s="305"/>
      <c r="O8" s="305"/>
      <c r="P8" s="305"/>
    </row>
    <row r="9" spans="1:16" ht="12.75">
      <c r="A9" s="219" t="s">
        <v>114</v>
      </c>
      <c r="B9" s="219"/>
      <c r="C9" s="16" t="s">
        <v>19</v>
      </c>
      <c r="D9" s="307" t="s">
        <v>55</v>
      </c>
      <c r="E9" s="307"/>
      <c r="F9" s="308" t="s">
        <v>20</v>
      </c>
      <c r="G9" s="308"/>
      <c r="H9" s="308"/>
      <c r="I9" s="264" t="s">
        <v>21</v>
      </c>
      <c r="J9" s="264"/>
      <c r="K9" s="264"/>
      <c r="L9" s="264"/>
      <c r="M9" s="309">
        <f>P38</f>
        <v>0</v>
      </c>
      <c r="N9" s="310"/>
      <c r="O9" s="13" t="s">
        <v>91</v>
      </c>
      <c r="P9" s="14"/>
    </row>
    <row r="10" spans="1:16" ht="12.75">
      <c r="A10" s="258"/>
      <c r="B10" s="258"/>
      <c r="C10" s="258"/>
      <c r="D10" s="258"/>
      <c r="E10" s="258"/>
      <c r="F10" s="258"/>
      <c r="G10" s="258"/>
      <c r="H10" s="258"/>
      <c r="I10" s="258"/>
      <c r="J10" s="258" t="s">
        <v>22</v>
      </c>
      <c r="K10" s="258"/>
      <c r="L10" s="17">
        <v>2018</v>
      </c>
      <c r="M10" s="13" t="s">
        <v>23</v>
      </c>
      <c r="N10" s="55"/>
      <c r="O10" s="306"/>
      <c r="P10" s="306"/>
    </row>
    <row r="11" spans="1:16" ht="13.5" thickBot="1">
      <c r="A11" s="283"/>
      <c r="B11" s="283"/>
      <c r="C11" s="283"/>
      <c r="D11" s="283"/>
      <c r="E11" s="283"/>
      <c r="F11" s="283"/>
      <c r="G11" s="283"/>
      <c r="H11" s="283"/>
      <c r="I11" s="283"/>
      <c r="J11" s="283"/>
      <c r="K11" s="283"/>
      <c r="L11" s="283"/>
      <c r="M11" s="283"/>
      <c r="N11" s="283"/>
      <c r="O11" s="283"/>
      <c r="P11" s="283"/>
    </row>
    <row r="12" spans="1:16" ht="13.5" thickBot="1">
      <c r="A12" s="18" t="s">
        <v>24</v>
      </c>
      <c r="B12" s="18"/>
      <c r="C12" s="19"/>
      <c r="D12" s="18" t="s">
        <v>5</v>
      </c>
      <c r="E12" s="20" t="s">
        <v>6</v>
      </c>
      <c r="F12" s="300" t="s">
        <v>25</v>
      </c>
      <c r="G12" s="301"/>
      <c r="H12" s="301"/>
      <c r="I12" s="301"/>
      <c r="J12" s="301"/>
      <c r="K12" s="302"/>
      <c r="L12" s="21"/>
      <c r="M12" s="21"/>
      <c r="N12" s="21" t="s">
        <v>26</v>
      </c>
      <c r="O12" s="21" t="s">
        <v>7</v>
      </c>
      <c r="P12" s="22" t="s">
        <v>3</v>
      </c>
    </row>
    <row r="13" spans="1:16" ht="12.75">
      <c r="A13" s="23" t="s">
        <v>27</v>
      </c>
      <c r="B13" s="23" t="s">
        <v>28</v>
      </c>
      <c r="C13" s="23" t="s">
        <v>29</v>
      </c>
      <c r="D13" s="23" t="s">
        <v>8</v>
      </c>
      <c r="E13" s="24" t="s">
        <v>9</v>
      </c>
      <c r="F13" s="23" t="s">
        <v>30</v>
      </c>
      <c r="G13" s="18" t="s">
        <v>31</v>
      </c>
      <c r="H13" s="18" t="s">
        <v>32</v>
      </c>
      <c r="I13" s="18" t="s">
        <v>33</v>
      </c>
      <c r="J13" s="18" t="s">
        <v>34</v>
      </c>
      <c r="K13" s="18" t="s">
        <v>35</v>
      </c>
      <c r="L13" s="25" t="s">
        <v>36</v>
      </c>
      <c r="M13" s="18" t="s">
        <v>32</v>
      </c>
      <c r="N13" s="18" t="s">
        <v>33</v>
      </c>
      <c r="O13" s="18" t="s">
        <v>34</v>
      </c>
      <c r="P13" s="18" t="s">
        <v>35</v>
      </c>
    </row>
    <row r="14" spans="1:16" ht="12.75">
      <c r="A14" s="23"/>
      <c r="B14" s="23"/>
      <c r="C14" s="23"/>
      <c r="D14" s="23"/>
      <c r="E14" s="24"/>
      <c r="F14" s="23" t="s">
        <v>37</v>
      </c>
      <c r="G14" s="23" t="s">
        <v>38</v>
      </c>
      <c r="H14" s="23" t="s">
        <v>39</v>
      </c>
      <c r="I14" s="23" t="s">
        <v>40</v>
      </c>
      <c r="J14" s="23" t="s">
        <v>41</v>
      </c>
      <c r="K14" s="23" t="s">
        <v>91</v>
      </c>
      <c r="L14" s="26" t="s">
        <v>42</v>
      </c>
      <c r="M14" s="23" t="s">
        <v>39</v>
      </c>
      <c r="N14" s="23" t="s">
        <v>40</v>
      </c>
      <c r="O14" s="23" t="s">
        <v>41</v>
      </c>
      <c r="P14" s="23" t="s">
        <v>91</v>
      </c>
    </row>
    <row r="15" spans="1:16" ht="13.5" thickBot="1">
      <c r="A15" s="27" t="s">
        <v>10</v>
      </c>
      <c r="B15" s="27"/>
      <c r="C15" s="27"/>
      <c r="D15" s="27"/>
      <c r="E15" s="28"/>
      <c r="F15" s="27" t="s">
        <v>43</v>
      </c>
      <c r="G15" s="27" t="s">
        <v>92</v>
      </c>
      <c r="H15" s="27" t="s">
        <v>91</v>
      </c>
      <c r="I15" s="27" t="s">
        <v>91</v>
      </c>
      <c r="J15" s="27" t="s">
        <v>91</v>
      </c>
      <c r="K15" s="27"/>
      <c r="L15" s="29" t="s">
        <v>43</v>
      </c>
      <c r="M15" s="27" t="s">
        <v>91</v>
      </c>
      <c r="N15" s="27" t="s">
        <v>91</v>
      </c>
      <c r="O15" s="27" t="s">
        <v>91</v>
      </c>
      <c r="P15" s="27"/>
    </row>
    <row r="16" spans="1:16" ht="13.5" thickBot="1">
      <c r="A16" s="30">
        <v>1</v>
      </c>
      <c r="B16" s="30">
        <v>2</v>
      </c>
      <c r="C16" s="30">
        <v>3</v>
      </c>
      <c r="D16" s="30">
        <v>4</v>
      </c>
      <c r="E16" s="30">
        <v>5</v>
      </c>
      <c r="F16" s="30">
        <v>6</v>
      </c>
      <c r="G16" s="30">
        <v>7</v>
      </c>
      <c r="H16" s="30">
        <v>8</v>
      </c>
      <c r="I16" s="30">
        <v>9</v>
      </c>
      <c r="J16" s="30">
        <v>10</v>
      </c>
      <c r="K16" s="30">
        <v>11</v>
      </c>
      <c r="L16" s="30">
        <v>12</v>
      </c>
      <c r="M16" s="30">
        <v>13</v>
      </c>
      <c r="N16" s="30">
        <v>14</v>
      </c>
      <c r="O16" s="30">
        <v>15</v>
      </c>
      <c r="P16" s="30">
        <v>16</v>
      </c>
    </row>
    <row r="17" spans="1:16" ht="12.75">
      <c r="A17" s="32"/>
      <c r="B17" s="39"/>
      <c r="C17" s="304" t="s">
        <v>118</v>
      </c>
      <c r="D17" s="304"/>
      <c r="E17" s="304"/>
      <c r="F17" s="12"/>
      <c r="G17" s="12"/>
      <c r="H17" s="12"/>
      <c r="I17" s="40"/>
      <c r="J17" s="12"/>
      <c r="K17" s="12"/>
      <c r="L17" s="12"/>
      <c r="M17" s="12"/>
      <c r="N17" s="12"/>
      <c r="O17" s="12"/>
      <c r="P17" s="12"/>
    </row>
    <row r="18" spans="1:16" ht="12.75">
      <c r="A18" s="2" t="s">
        <v>119</v>
      </c>
      <c r="B18" s="39" t="s">
        <v>59</v>
      </c>
      <c r="C18" s="158" t="s">
        <v>120</v>
      </c>
      <c r="D18" s="159" t="s">
        <v>121</v>
      </c>
      <c r="E18" s="160">
        <v>1</v>
      </c>
      <c r="F18" s="12"/>
      <c r="G18" s="12"/>
      <c r="H18" s="12"/>
      <c r="I18" s="11"/>
      <c r="J18" s="104"/>
      <c r="K18" s="12">
        <f>H18+J18+I18</f>
        <v>0</v>
      </c>
      <c r="L18" s="12">
        <f>E18*F18</f>
        <v>0</v>
      </c>
      <c r="M18" s="12">
        <f>E18*H18</f>
        <v>0</v>
      </c>
      <c r="N18" s="12">
        <f>E18*I18</f>
        <v>0</v>
      </c>
      <c r="O18" s="12">
        <f>E18*J18</f>
        <v>0</v>
      </c>
      <c r="P18" s="12">
        <f>M18+N18+O18</f>
        <v>0</v>
      </c>
    </row>
    <row r="19" spans="1:16" ht="12.75">
      <c r="A19" s="2" t="s">
        <v>139</v>
      </c>
      <c r="B19" s="9" t="s">
        <v>1</v>
      </c>
      <c r="C19" s="158" t="s">
        <v>122</v>
      </c>
      <c r="D19" s="159" t="s">
        <v>123</v>
      </c>
      <c r="E19" s="160" t="s">
        <v>124</v>
      </c>
      <c r="F19" s="12"/>
      <c r="G19" s="12"/>
      <c r="H19" s="12"/>
      <c r="I19" s="11"/>
      <c r="J19" s="10"/>
      <c r="K19" s="12">
        <f>H19+J19+I19</f>
        <v>0</v>
      </c>
      <c r="L19" s="12">
        <f>E19*F19</f>
        <v>0</v>
      </c>
      <c r="M19" s="12">
        <f>E19*H19</f>
        <v>0</v>
      </c>
      <c r="N19" s="12">
        <f>E19*I19</f>
        <v>0</v>
      </c>
      <c r="O19" s="12">
        <f>E19*J19</f>
        <v>0</v>
      </c>
      <c r="P19" s="12">
        <f>M19+N19+O19</f>
        <v>0</v>
      </c>
    </row>
    <row r="20" spans="1:16" ht="15.75">
      <c r="A20" s="2" t="s">
        <v>140</v>
      </c>
      <c r="B20" s="9" t="s">
        <v>1</v>
      </c>
      <c r="C20" s="161" t="s">
        <v>125</v>
      </c>
      <c r="D20" s="162" t="s">
        <v>138</v>
      </c>
      <c r="E20" s="163">
        <v>774</v>
      </c>
      <c r="F20" s="12"/>
      <c r="G20" s="12"/>
      <c r="H20" s="12"/>
      <c r="I20" s="11"/>
      <c r="J20" s="10"/>
      <c r="K20" s="12">
        <f aca="true" t="shared" si="0" ref="K20:K29">H20+J20+I20</f>
        <v>0</v>
      </c>
      <c r="L20" s="12">
        <f aca="true" t="shared" si="1" ref="L20:L29">E20*F20</f>
        <v>0</v>
      </c>
      <c r="M20" s="12">
        <f aca="true" t="shared" si="2" ref="M20:M29">E20*H20</f>
        <v>0</v>
      </c>
      <c r="N20" s="12">
        <f aca="true" t="shared" si="3" ref="N20:N29">E20*I20</f>
        <v>0</v>
      </c>
      <c r="O20" s="12">
        <f aca="true" t="shared" si="4" ref="O20:O29">E20*J20</f>
        <v>0</v>
      </c>
      <c r="P20" s="12">
        <f aca="true" t="shared" si="5" ref="P20:P29">M20+N20+O20</f>
        <v>0</v>
      </c>
    </row>
    <row r="21" spans="1:16" ht="25.5">
      <c r="A21" s="2" t="s">
        <v>141</v>
      </c>
      <c r="B21" s="9" t="s">
        <v>1</v>
      </c>
      <c r="C21" s="161" t="s">
        <v>126</v>
      </c>
      <c r="D21" s="162" t="s">
        <v>107</v>
      </c>
      <c r="E21" s="163">
        <v>10</v>
      </c>
      <c r="F21" s="12"/>
      <c r="G21" s="12"/>
      <c r="H21" s="12"/>
      <c r="I21" s="9"/>
      <c r="J21" s="10"/>
      <c r="K21" s="12">
        <f t="shared" si="0"/>
        <v>0</v>
      </c>
      <c r="L21" s="12">
        <f t="shared" si="1"/>
        <v>0</v>
      </c>
      <c r="M21" s="12">
        <f t="shared" si="2"/>
        <v>0</v>
      </c>
      <c r="N21" s="12">
        <f t="shared" si="3"/>
        <v>0</v>
      </c>
      <c r="O21" s="12">
        <f t="shared" si="4"/>
        <v>0</v>
      </c>
      <c r="P21" s="12">
        <f t="shared" si="5"/>
        <v>0</v>
      </c>
    </row>
    <row r="22" spans="1:16" ht="25.5">
      <c r="A22" s="2" t="s">
        <v>142</v>
      </c>
      <c r="B22" s="9" t="s">
        <v>1</v>
      </c>
      <c r="C22" s="161" t="s">
        <v>127</v>
      </c>
      <c r="D22" s="162" t="s">
        <v>107</v>
      </c>
      <c r="E22" s="163">
        <v>1</v>
      </c>
      <c r="F22" s="12"/>
      <c r="G22" s="12"/>
      <c r="H22" s="12"/>
      <c r="I22" s="9"/>
      <c r="J22" s="10"/>
      <c r="K22" s="12">
        <f t="shared" si="0"/>
        <v>0</v>
      </c>
      <c r="L22" s="12">
        <f t="shared" si="1"/>
        <v>0</v>
      </c>
      <c r="M22" s="12">
        <f t="shared" si="2"/>
        <v>0</v>
      </c>
      <c r="N22" s="12">
        <f t="shared" si="3"/>
        <v>0</v>
      </c>
      <c r="O22" s="12">
        <f t="shared" si="4"/>
        <v>0</v>
      </c>
      <c r="P22" s="12">
        <f t="shared" si="5"/>
        <v>0</v>
      </c>
    </row>
    <row r="23" spans="1:16" ht="25.5">
      <c r="A23" s="2" t="s">
        <v>143</v>
      </c>
      <c r="B23" s="9" t="s">
        <v>1</v>
      </c>
      <c r="C23" s="158" t="s">
        <v>128</v>
      </c>
      <c r="D23" s="159" t="s">
        <v>107</v>
      </c>
      <c r="E23" s="164" t="s">
        <v>129</v>
      </c>
      <c r="F23" s="12"/>
      <c r="G23" s="12"/>
      <c r="H23" s="12"/>
      <c r="I23" s="9"/>
      <c r="J23" s="10"/>
      <c r="K23" s="12">
        <f t="shared" si="0"/>
        <v>0</v>
      </c>
      <c r="L23" s="12">
        <f t="shared" si="1"/>
        <v>0</v>
      </c>
      <c r="M23" s="12">
        <f t="shared" si="2"/>
        <v>0</v>
      </c>
      <c r="N23" s="12">
        <f t="shared" si="3"/>
        <v>0</v>
      </c>
      <c r="O23" s="12">
        <f t="shared" si="4"/>
        <v>0</v>
      </c>
      <c r="P23" s="12">
        <f t="shared" si="5"/>
        <v>0</v>
      </c>
    </row>
    <row r="24" spans="1:16" ht="25.5">
      <c r="A24" s="2" t="s">
        <v>144</v>
      </c>
      <c r="B24" s="9" t="s">
        <v>1</v>
      </c>
      <c r="C24" s="158" t="s">
        <v>130</v>
      </c>
      <c r="D24" s="159" t="s">
        <v>2</v>
      </c>
      <c r="E24" s="164" t="s">
        <v>131</v>
      </c>
      <c r="F24" s="12"/>
      <c r="G24" s="12"/>
      <c r="H24" s="12"/>
      <c r="I24" s="11"/>
      <c r="J24" s="10"/>
      <c r="K24" s="12">
        <f t="shared" si="0"/>
        <v>0</v>
      </c>
      <c r="L24" s="12">
        <f t="shared" si="1"/>
        <v>0</v>
      </c>
      <c r="M24" s="12">
        <f t="shared" si="2"/>
        <v>0</v>
      </c>
      <c r="N24" s="12">
        <f t="shared" si="3"/>
        <v>0</v>
      </c>
      <c r="O24" s="12">
        <f t="shared" si="4"/>
        <v>0</v>
      </c>
      <c r="P24" s="12">
        <f t="shared" si="5"/>
        <v>0</v>
      </c>
    </row>
    <row r="25" spans="1:16" ht="25.5">
      <c r="A25" s="2" t="s">
        <v>145</v>
      </c>
      <c r="B25" s="9" t="s">
        <v>1</v>
      </c>
      <c r="C25" s="158" t="s">
        <v>132</v>
      </c>
      <c r="D25" s="159" t="s">
        <v>107</v>
      </c>
      <c r="E25" s="160">
        <v>2</v>
      </c>
      <c r="F25" s="12"/>
      <c r="G25" s="12"/>
      <c r="H25" s="12"/>
      <c r="I25" s="9"/>
      <c r="J25" s="10"/>
      <c r="K25" s="12">
        <f t="shared" si="0"/>
        <v>0</v>
      </c>
      <c r="L25" s="12">
        <f t="shared" si="1"/>
        <v>0</v>
      </c>
      <c r="M25" s="12">
        <f t="shared" si="2"/>
        <v>0</v>
      </c>
      <c r="N25" s="12">
        <f t="shared" si="3"/>
        <v>0</v>
      </c>
      <c r="O25" s="12">
        <f t="shared" si="4"/>
        <v>0</v>
      </c>
      <c r="P25" s="12">
        <f t="shared" si="5"/>
        <v>0</v>
      </c>
    </row>
    <row r="26" spans="1:16" ht="38.25">
      <c r="A26" s="2" t="s">
        <v>146</v>
      </c>
      <c r="B26" s="9" t="s">
        <v>1</v>
      </c>
      <c r="C26" s="165" t="s">
        <v>133</v>
      </c>
      <c r="D26" s="166" t="s">
        <v>2</v>
      </c>
      <c r="E26" s="167">
        <v>790</v>
      </c>
      <c r="F26" s="12"/>
      <c r="G26" s="12"/>
      <c r="H26" s="12"/>
      <c r="I26" s="9"/>
      <c r="J26" s="10"/>
      <c r="K26" s="12">
        <f t="shared" si="0"/>
        <v>0</v>
      </c>
      <c r="L26" s="12">
        <f t="shared" si="1"/>
        <v>0</v>
      </c>
      <c r="M26" s="12">
        <f t="shared" si="2"/>
        <v>0</v>
      </c>
      <c r="N26" s="12">
        <f t="shared" si="3"/>
        <v>0</v>
      </c>
      <c r="O26" s="12">
        <f t="shared" si="4"/>
        <v>0</v>
      </c>
      <c r="P26" s="12">
        <f t="shared" si="5"/>
        <v>0</v>
      </c>
    </row>
    <row r="27" spans="1:16" ht="12.75">
      <c r="A27" s="2" t="s">
        <v>147</v>
      </c>
      <c r="B27" s="9" t="s">
        <v>1</v>
      </c>
      <c r="C27" s="168" t="s">
        <v>134</v>
      </c>
      <c r="D27" s="167" t="s">
        <v>135</v>
      </c>
      <c r="E27" s="167">
        <v>60</v>
      </c>
      <c r="F27" s="12"/>
      <c r="G27" s="12"/>
      <c r="H27" s="12"/>
      <c r="I27" s="85"/>
      <c r="J27" s="10"/>
      <c r="K27" s="12">
        <f t="shared" si="0"/>
        <v>0</v>
      </c>
      <c r="L27" s="12">
        <f t="shared" si="1"/>
        <v>0</v>
      </c>
      <c r="M27" s="12">
        <f t="shared" si="2"/>
        <v>0</v>
      </c>
      <c r="N27" s="12">
        <f t="shared" si="3"/>
        <v>0</v>
      </c>
      <c r="O27" s="12">
        <f t="shared" si="4"/>
        <v>0</v>
      </c>
      <c r="P27" s="12">
        <f t="shared" si="5"/>
        <v>0</v>
      </c>
    </row>
    <row r="28" spans="1:16" ht="25.5">
      <c r="A28" s="2" t="s">
        <v>148</v>
      </c>
      <c r="B28" s="9" t="s">
        <v>1</v>
      </c>
      <c r="C28" s="158" t="s">
        <v>136</v>
      </c>
      <c r="D28" s="159" t="s">
        <v>2</v>
      </c>
      <c r="E28" s="160">
        <v>2412.6</v>
      </c>
      <c r="F28" s="12"/>
      <c r="G28" s="12"/>
      <c r="H28" s="12"/>
      <c r="I28" s="11"/>
      <c r="J28" s="10"/>
      <c r="K28" s="12">
        <f t="shared" si="0"/>
        <v>0</v>
      </c>
      <c r="L28" s="12">
        <f t="shared" si="1"/>
        <v>0</v>
      </c>
      <c r="M28" s="12">
        <f t="shared" si="2"/>
        <v>0</v>
      </c>
      <c r="N28" s="12">
        <f t="shared" si="3"/>
        <v>0</v>
      </c>
      <c r="O28" s="12">
        <f t="shared" si="4"/>
        <v>0</v>
      </c>
      <c r="P28" s="12">
        <f t="shared" si="5"/>
        <v>0</v>
      </c>
    </row>
    <row r="29" spans="1:16" ht="12.75">
      <c r="A29" s="2" t="s">
        <v>364</v>
      </c>
      <c r="B29" s="9"/>
      <c r="C29" s="158" t="s">
        <v>365</v>
      </c>
      <c r="D29" s="159" t="s">
        <v>107</v>
      </c>
      <c r="E29" s="160">
        <v>1</v>
      </c>
      <c r="F29" s="12"/>
      <c r="G29" s="12"/>
      <c r="H29" s="12"/>
      <c r="I29" s="11"/>
      <c r="J29" s="10"/>
      <c r="K29" s="12">
        <f t="shared" si="0"/>
        <v>0</v>
      </c>
      <c r="L29" s="12">
        <f t="shared" si="1"/>
        <v>0</v>
      </c>
      <c r="M29" s="12">
        <f t="shared" si="2"/>
        <v>0</v>
      </c>
      <c r="N29" s="12">
        <f t="shared" si="3"/>
        <v>0</v>
      </c>
      <c r="O29" s="12">
        <f t="shared" si="4"/>
        <v>0</v>
      </c>
      <c r="P29" s="12">
        <f t="shared" si="5"/>
        <v>0</v>
      </c>
    </row>
    <row r="30" spans="1:16" ht="14.25">
      <c r="A30" s="9"/>
      <c r="B30" s="9"/>
      <c r="C30" s="296" t="s">
        <v>195</v>
      </c>
      <c r="D30" s="296"/>
      <c r="E30" s="296"/>
      <c r="F30" s="296"/>
      <c r="G30" s="12"/>
      <c r="H30" s="12"/>
      <c r="I30" s="85"/>
      <c r="J30" s="10"/>
      <c r="K30" s="12"/>
      <c r="L30" s="12"/>
      <c r="M30" s="12"/>
      <c r="N30" s="12"/>
      <c r="O30" s="12"/>
      <c r="P30" s="12"/>
    </row>
    <row r="31" spans="1:16" ht="38.25">
      <c r="A31" s="9" t="s">
        <v>149</v>
      </c>
      <c r="B31" s="9"/>
      <c r="C31" s="158" t="s">
        <v>196</v>
      </c>
      <c r="D31" s="177" t="s">
        <v>138</v>
      </c>
      <c r="E31" s="160">
        <v>12</v>
      </c>
      <c r="F31" s="12"/>
      <c r="G31" s="12"/>
      <c r="H31" s="12"/>
      <c r="I31" s="85"/>
      <c r="J31" s="10"/>
      <c r="K31" s="12">
        <f>H31+J31+I31</f>
        <v>0</v>
      </c>
      <c r="L31" s="12">
        <f>E31*F31</f>
        <v>0</v>
      </c>
      <c r="M31" s="12">
        <f>E31*H31</f>
        <v>0</v>
      </c>
      <c r="N31" s="12">
        <f>E31*I31</f>
        <v>0</v>
      </c>
      <c r="O31" s="12">
        <f>E31*J31</f>
        <v>0</v>
      </c>
      <c r="P31" s="12">
        <f>M31+N31+O31</f>
        <v>0</v>
      </c>
    </row>
    <row r="32" spans="1:16" ht="38.25">
      <c r="A32" s="9" t="s">
        <v>173</v>
      </c>
      <c r="B32" s="9"/>
      <c r="C32" s="158" t="s">
        <v>197</v>
      </c>
      <c r="D32" s="177" t="s">
        <v>138</v>
      </c>
      <c r="E32" s="160">
        <v>12</v>
      </c>
      <c r="F32" s="12"/>
      <c r="G32" s="12"/>
      <c r="H32" s="12"/>
      <c r="I32" s="85"/>
      <c r="J32" s="10"/>
      <c r="K32" s="12">
        <f>H32+J32+I32</f>
        <v>0</v>
      </c>
      <c r="L32" s="12">
        <f>E32*F32</f>
        <v>0</v>
      </c>
      <c r="M32" s="12">
        <f>E32*H32</f>
        <v>0</v>
      </c>
      <c r="N32" s="12">
        <f>E32*I32</f>
        <v>0</v>
      </c>
      <c r="O32" s="12">
        <f>E32*J32</f>
        <v>0</v>
      </c>
      <c r="P32" s="12">
        <f>M32+N32+O32</f>
        <v>0</v>
      </c>
    </row>
    <row r="33" spans="1:16" ht="25.5">
      <c r="A33" s="9" t="s">
        <v>174</v>
      </c>
      <c r="B33" s="9"/>
      <c r="C33" s="158" t="s">
        <v>198</v>
      </c>
      <c r="D33" s="159" t="s">
        <v>199</v>
      </c>
      <c r="E33" s="160">
        <v>1</v>
      </c>
      <c r="F33" s="12"/>
      <c r="G33" s="12"/>
      <c r="H33" s="12"/>
      <c r="I33" s="85"/>
      <c r="J33" s="10"/>
      <c r="K33" s="12">
        <f>H33+J33+I33</f>
        <v>0</v>
      </c>
      <c r="L33" s="12">
        <f>E33*F33</f>
        <v>0</v>
      </c>
      <c r="M33" s="12">
        <f>E33*H33</f>
        <v>0</v>
      </c>
      <c r="N33" s="12">
        <f>E33*I33</f>
        <v>0</v>
      </c>
      <c r="O33" s="12">
        <f>E33*J33</f>
        <v>0</v>
      </c>
      <c r="P33" s="12">
        <f>M33+N33+O33</f>
        <v>0</v>
      </c>
    </row>
    <row r="34" spans="1:16" ht="12.75">
      <c r="A34" s="2"/>
      <c r="B34" s="34"/>
      <c r="C34" s="7" t="s">
        <v>11</v>
      </c>
      <c r="D34" s="7" t="s">
        <v>115</v>
      </c>
      <c r="E34" s="7"/>
      <c r="F34" s="35"/>
      <c r="G34" s="35"/>
      <c r="H34" s="5"/>
      <c r="I34" s="35"/>
      <c r="J34" s="5"/>
      <c r="K34" s="5"/>
      <c r="L34" s="8">
        <f>SUM(L17:L33)</f>
        <v>0</v>
      </c>
      <c r="M34" s="8">
        <f>SUM(M17:M33)</f>
        <v>0</v>
      </c>
      <c r="N34" s="8">
        <f>SUM(N17:N33)</f>
        <v>0</v>
      </c>
      <c r="O34" s="8">
        <f>SUM(O17:O33)</f>
        <v>0</v>
      </c>
      <c r="P34" s="8">
        <f>SUM(P17:P33)</f>
        <v>0</v>
      </c>
    </row>
    <row r="35" spans="1:16" ht="12.75">
      <c r="A35" s="2"/>
      <c r="B35" s="2"/>
      <c r="C35" s="298" t="s">
        <v>116</v>
      </c>
      <c r="D35" s="298"/>
      <c r="E35" s="298"/>
      <c r="F35" s="298"/>
      <c r="G35" s="298"/>
      <c r="H35" s="298"/>
      <c r="I35" s="298"/>
      <c r="J35" s="298"/>
      <c r="K35" s="298"/>
      <c r="L35" s="4"/>
      <c r="M35" s="4"/>
      <c r="N35" s="10">
        <v>0</v>
      </c>
      <c r="O35" s="3"/>
      <c r="P35" s="4">
        <f>N35</f>
        <v>0</v>
      </c>
    </row>
    <row r="36" spans="1:16" ht="12.75">
      <c r="A36" s="2"/>
      <c r="B36" s="2"/>
      <c r="C36" s="298" t="s">
        <v>11</v>
      </c>
      <c r="D36" s="298"/>
      <c r="E36" s="298"/>
      <c r="F36" s="298"/>
      <c r="G36" s="298"/>
      <c r="H36" s="298"/>
      <c r="I36" s="298"/>
      <c r="J36" s="298"/>
      <c r="K36" s="298"/>
      <c r="L36" s="4"/>
      <c r="M36" s="4"/>
      <c r="N36" s="4">
        <f>SUM(N34:N35)</f>
        <v>0</v>
      </c>
      <c r="O36" s="4"/>
      <c r="P36" s="4">
        <f>N36</f>
        <v>0</v>
      </c>
    </row>
    <row r="37" spans="1:16" ht="12.75">
      <c r="A37" s="2"/>
      <c r="B37" s="2"/>
      <c r="C37" s="298" t="s">
        <v>117</v>
      </c>
      <c r="D37" s="298"/>
      <c r="E37" s="298"/>
      <c r="F37" s="298"/>
      <c r="G37" s="298"/>
      <c r="H37" s="298"/>
      <c r="I37" s="298"/>
      <c r="J37" s="298"/>
      <c r="K37" s="298"/>
      <c r="L37" s="4"/>
      <c r="M37" s="4"/>
      <c r="N37" s="10">
        <v>0</v>
      </c>
      <c r="O37" s="3"/>
      <c r="P37" s="4">
        <f>N37</f>
        <v>0</v>
      </c>
    </row>
    <row r="38" spans="1:16" ht="12.75">
      <c r="A38" s="2"/>
      <c r="B38" s="2"/>
      <c r="C38" s="297" t="s">
        <v>12</v>
      </c>
      <c r="D38" s="297"/>
      <c r="E38" s="297"/>
      <c r="F38" s="297"/>
      <c r="G38" s="297"/>
      <c r="H38" s="297"/>
      <c r="I38" s="297"/>
      <c r="J38" s="297"/>
      <c r="K38" s="297"/>
      <c r="L38" s="10">
        <f>SUM(L34)</f>
        <v>0</v>
      </c>
      <c r="M38" s="8">
        <f>SUM(M34)</f>
        <v>0</v>
      </c>
      <c r="N38" s="8">
        <f>SUM(N36:N37)</f>
        <v>0</v>
      </c>
      <c r="O38" s="8">
        <f>SUM(O34)</f>
        <v>0</v>
      </c>
      <c r="P38" s="8">
        <f>M38+N38+O38</f>
        <v>0</v>
      </c>
    </row>
    <row r="39" spans="1:16" ht="12.75">
      <c r="A39" s="299"/>
      <c r="B39" s="299"/>
      <c r="C39" s="299"/>
      <c r="D39" s="299"/>
      <c r="E39" s="299"/>
      <c r="F39" s="299"/>
      <c r="G39" s="299"/>
      <c r="H39" s="299"/>
      <c r="I39" s="299"/>
      <c r="J39" s="299"/>
      <c r="K39" s="299"/>
      <c r="L39" s="299"/>
      <c r="M39" s="299"/>
      <c r="N39" s="299"/>
      <c r="O39" s="299"/>
      <c r="P39" s="299"/>
    </row>
    <row r="40" spans="1:16" ht="12.75">
      <c r="A40" s="303"/>
      <c r="B40" s="303"/>
      <c r="C40" s="303"/>
      <c r="D40" s="303"/>
      <c r="E40" s="303"/>
      <c r="F40" s="303"/>
      <c r="G40" s="303"/>
      <c r="H40" s="303"/>
      <c r="I40" s="303"/>
      <c r="J40" s="303"/>
      <c r="K40" s="303"/>
      <c r="L40" s="303"/>
      <c r="M40" s="15"/>
      <c r="N40" s="15"/>
      <c r="O40" s="15"/>
      <c r="P40" s="15"/>
    </row>
    <row r="41" spans="1:16" ht="12.75">
      <c r="A41" s="258"/>
      <c r="B41" s="258"/>
      <c r="C41" s="258"/>
      <c r="D41" s="258"/>
      <c r="E41" s="258"/>
      <c r="F41" s="258"/>
      <c r="G41" s="258"/>
      <c r="H41" s="258"/>
      <c r="I41" s="258"/>
      <c r="J41" s="258"/>
      <c r="K41" s="258"/>
      <c r="L41" s="258"/>
      <c r="M41" s="258"/>
      <c r="N41" s="258"/>
      <c r="O41" s="258"/>
      <c r="P41" s="258"/>
    </row>
    <row r="42" spans="1:16" ht="12.75">
      <c r="A42" s="258" t="s">
        <v>44</v>
      </c>
      <c r="B42" s="258"/>
      <c r="C42" s="259"/>
      <c r="D42" s="259"/>
      <c r="E42" s="259"/>
      <c r="F42" s="258"/>
      <c r="G42" s="258"/>
      <c r="H42" s="258"/>
      <c r="I42" s="258"/>
      <c r="J42" s="258"/>
      <c r="K42" s="258"/>
      <c r="L42" s="278"/>
      <c r="M42" s="278"/>
      <c r="N42" s="278"/>
      <c r="O42" s="278"/>
      <c r="P42" s="278"/>
    </row>
    <row r="43" spans="1:16" ht="12.75">
      <c r="A43" s="258"/>
      <c r="B43" s="258"/>
      <c r="C43" s="264" t="s">
        <v>45</v>
      </c>
      <c r="D43" s="264"/>
      <c r="E43" s="264"/>
      <c r="F43" s="258"/>
      <c r="G43" s="258"/>
      <c r="H43" s="258"/>
      <c r="I43" s="258"/>
      <c r="J43" s="258"/>
      <c r="K43" s="258"/>
      <c r="L43" s="258"/>
      <c r="M43" s="258"/>
      <c r="N43" s="258"/>
      <c r="O43" s="258"/>
      <c r="P43" s="258"/>
    </row>
    <row r="44" spans="1:16" ht="12.75">
      <c r="A44" s="258"/>
      <c r="B44" s="258"/>
      <c r="C44" s="258"/>
      <c r="D44" s="258"/>
      <c r="E44" s="258"/>
      <c r="F44" s="258"/>
      <c r="G44" s="258"/>
      <c r="H44" s="258"/>
      <c r="I44" s="258"/>
      <c r="J44" s="258"/>
      <c r="K44" s="258"/>
      <c r="L44" s="258"/>
      <c r="M44" s="258"/>
      <c r="N44" s="258"/>
      <c r="O44" s="258"/>
      <c r="P44" s="258"/>
    </row>
    <row r="45" spans="1:16" ht="12.75">
      <c r="A45" s="258" t="s">
        <v>46</v>
      </c>
      <c r="B45" s="258"/>
      <c r="C45" s="17"/>
      <c r="D45" s="258"/>
      <c r="E45" s="258"/>
      <c r="F45" s="258"/>
      <c r="G45" s="258"/>
      <c r="H45" s="258"/>
      <c r="I45" s="258"/>
      <c r="J45" s="258"/>
      <c r="K45" s="258"/>
      <c r="L45" s="258"/>
      <c r="M45" s="258"/>
      <c r="N45" s="258"/>
      <c r="O45" s="258"/>
      <c r="P45" s="258"/>
    </row>
    <row r="46" spans="1:16" ht="12.75">
      <c r="A46" s="13"/>
      <c r="B46" s="37"/>
      <c r="C46" s="37"/>
      <c r="D46" s="37"/>
      <c r="E46" s="37"/>
      <c r="F46" s="37"/>
      <c r="G46" s="37"/>
      <c r="H46" s="37"/>
      <c r="I46" s="37"/>
      <c r="J46" s="37"/>
      <c r="K46" s="37"/>
      <c r="L46" s="37"/>
      <c r="M46" s="37"/>
      <c r="N46" s="37"/>
      <c r="O46" s="37"/>
      <c r="P46" s="37"/>
    </row>
    <row r="47" spans="1:16" ht="12.75">
      <c r="A47" s="13"/>
      <c r="B47" s="37"/>
      <c r="C47" s="37"/>
      <c r="D47" s="37"/>
      <c r="E47" s="37"/>
      <c r="F47" s="37"/>
      <c r="G47" s="37"/>
      <c r="H47" s="37"/>
      <c r="I47" s="37"/>
      <c r="J47" s="37"/>
      <c r="K47" s="37"/>
      <c r="L47" s="37"/>
      <c r="M47" s="37"/>
      <c r="N47" s="37"/>
      <c r="O47" s="37"/>
      <c r="P47" s="37"/>
    </row>
    <row r="48" spans="1:16" ht="12.75">
      <c r="A48" s="13"/>
      <c r="B48" s="37"/>
      <c r="C48" s="37"/>
      <c r="D48" s="37"/>
      <c r="E48" s="37"/>
      <c r="F48" s="37"/>
      <c r="G48" s="37"/>
      <c r="H48" s="37"/>
      <c r="I48" s="37"/>
      <c r="J48" s="37"/>
      <c r="K48" s="37"/>
      <c r="L48" s="37"/>
      <c r="M48" s="37"/>
      <c r="N48" s="37"/>
      <c r="O48" s="37"/>
      <c r="P48" s="37"/>
    </row>
    <row r="49" spans="1:16" ht="12.75">
      <c r="A49" s="13"/>
      <c r="B49" s="37"/>
      <c r="C49" s="37"/>
      <c r="D49" s="37"/>
      <c r="E49" s="37"/>
      <c r="F49" s="37"/>
      <c r="G49" s="37"/>
      <c r="H49" s="37"/>
      <c r="I49" s="37"/>
      <c r="J49" s="37"/>
      <c r="K49" s="37"/>
      <c r="L49" s="37"/>
      <c r="M49" s="37"/>
      <c r="N49" s="37"/>
      <c r="O49" s="37"/>
      <c r="P49" s="37"/>
    </row>
    <row r="50" spans="1:16" ht="12.75">
      <c r="A50" s="13"/>
      <c r="B50" s="37"/>
      <c r="C50" s="37"/>
      <c r="D50" s="37"/>
      <c r="E50" s="37"/>
      <c r="F50" s="37"/>
      <c r="G50" s="37"/>
      <c r="H50" s="37"/>
      <c r="I50" s="37"/>
      <c r="J50" s="37"/>
      <c r="K50" s="37"/>
      <c r="L50" s="37"/>
      <c r="M50" s="37"/>
      <c r="N50" s="37"/>
      <c r="O50" s="37"/>
      <c r="P50" s="37"/>
    </row>
  </sheetData>
  <sheetProtection/>
  <mergeCells count="42">
    <mergeCell ref="A6:B6"/>
    <mergeCell ref="C6:O6"/>
    <mergeCell ref="A9:B9"/>
    <mergeCell ref="A1:P1"/>
    <mergeCell ref="A2:P2"/>
    <mergeCell ref="A3:P3"/>
    <mergeCell ref="A4:P4"/>
    <mergeCell ref="A5:B5"/>
    <mergeCell ref="C5:O5"/>
    <mergeCell ref="A10:I10"/>
    <mergeCell ref="A7:B7"/>
    <mergeCell ref="A8:B8"/>
    <mergeCell ref="C8:P8"/>
    <mergeCell ref="O10:P10"/>
    <mergeCell ref="D9:E9"/>
    <mergeCell ref="F9:H9"/>
    <mergeCell ref="I9:L9"/>
    <mergeCell ref="M9:N9"/>
    <mergeCell ref="J10:K10"/>
    <mergeCell ref="L42:P42"/>
    <mergeCell ref="A44:P44"/>
    <mergeCell ref="A39:P39"/>
    <mergeCell ref="A11:P11"/>
    <mergeCell ref="F12:K12"/>
    <mergeCell ref="C35:K35"/>
    <mergeCell ref="A40:L40"/>
    <mergeCell ref="A41:P41"/>
    <mergeCell ref="C37:K37"/>
    <mergeCell ref="C17:E17"/>
    <mergeCell ref="A45:B45"/>
    <mergeCell ref="D45:P45"/>
    <mergeCell ref="A43:B43"/>
    <mergeCell ref="C43:E43"/>
    <mergeCell ref="F43:K43"/>
    <mergeCell ref="L43:P43"/>
    <mergeCell ref="C30:F30"/>
    <mergeCell ref="C38:K38"/>
    <mergeCell ref="A42:B42"/>
    <mergeCell ref="C42:E42"/>
    <mergeCell ref="F42:H42"/>
    <mergeCell ref="I42:K42"/>
    <mergeCell ref="C36:K36"/>
  </mergeCells>
  <printOptions gridLines="1"/>
  <pageMargins left="0.45" right="0.4" top="0.52" bottom="0.54" header="0.5" footer="0.5"/>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tabColor rgb="FF00B0F0"/>
  </sheetPr>
  <dimension ref="A1:CY129"/>
  <sheetViews>
    <sheetView view="pageBreakPreview" zoomScaleSheetLayoutView="100" zoomScalePageLayoutView="0" workbookViewId="0" topLeftCell="A34">
      <selection activeCell="H22" sqref="H22"/>
    </sheetView>
  </sheetViews>
  <sheetFormatPr defaultColWidth="9.00390625" defaultRowHeight="12.75"/>
  <cols>
    <col min="1" max="1" width="4.375" style="38" customWidth="1"/>
    <col min="2" max="2" width="10.625" style="38" customWidth="1"/>
    <col min="3" max="3" width="34.00390625" style="38" customWidth="1"/>
    <col min="4" max="4" width="6.00390625" style="38" customWidth="1"/>
    <col min="5" max="5" width="8.00390625" style="38" customWidth="1"/>
    <col min="6" max="6" width="5.375" style="38" customWidth="1"/>
    <col min="7" max="7" width="7.875" style="38" customWidth="1"/>
    <col min="8" max="8" width="6.375" style="38" customWidth="1"/>
    <col min="9" max="10" width="6.125" style="38" customWidth="1"/>
    <col min="11" max="11" width="6.625" style="38" customWidth="1"/>
    <col min="12" max="12" width="7.625" style="38" customWidth="1"/>
    <col min="13" max="13" width="8.625" style="38" customWidth="1"/>
    <col min="14" max="14" width="7.625" style="38" customWidth="1"/>
    <col min="15" max="15" width="8.375" style="38" customWidth="1"/>
    <col min="16" max="16" width="8.125" style="38" customWidth="1"/>
    <col min="17" max="16384" width="9.125" style="38" customWidth="1"/>
  </cols>
  <sheetData>
    <row r="1" spans="1:16" ht="15.75" customHeight="1">
      <c r="A1" s="312" t="s">
        <v>102</v>
      </c>
      <c r="B1" s="312"/>
      <c r="C1" s="312"/>
      <c r="D1" s="312"/>
      <c r="E1" s="312"/>
      <c r="F1" s="312"/>
      <c r="G1" s="312"/>
      <c r="H1" s="312"/>
      <c r="I1" s="312"/>
      <c r="J1" s="312"/>
      <c r="K1" s="312"/>
      <c r="L1" s="312"/>
      <c r="M1" s="312"/>
      <c r="N1" s="312"/>
      <c r="O1" s="312"/>
      <c r="P1" s="312"/>
    </row>
    <row r="2" spans="1:16" ht="14.25">
      <c r="A2" s="313" t="s">
        <v>57</v>
      </c>
      <c r="B2" s="313"/>
      <c r="C2" s="313"/>
      <c r="D2" s="313"/>
      <c r="E2" s="313"/>
      <c r="F2" s="313"/>
      <c r="G2" s="313"/>
      <c r="H2" s="313"/>
      <c r="I2" s="313"/>
      <c r="J2" s="313"/>
      <c r="K2" s="313"/>
      <c r="L2" s="313"/>
      <c r="M2" s="313"/>
      <c r="N2" s="313"/>
      <c r="O2" s="313"/>
      <c r="P2" s="313"/>
    </row>
    <row r="3" spans="1:16" ht="12.75">
      <c r="A3" s="264" t="s">
        <v>14</v>
      </c>
      <c r="B3" s="264"/>
      <c r="C3" s="264"/>
      <c r="D3" s="264"/>
      <c r="E3" s="264"/>
      <c r="F3" s="264"/>
      <c r="G3" s="264"/>
      <c r="H3" s="264"/>
      <c r="I3" s="264"/>
      <c r="J3" s="264"/>
      <c r="K3" s="264"/>
      <c r="L3" s="264"/>
      <c r="M3" s="264"/>
      <c r="N3" s="264"/>
      <c r="O3" s="264"/>
      <c r="P3" s="264"/>
    </row>
    <row r="4" spans="1:16" ht="12.75">
      <c r="A4" s="258"/>
      <c r="B4" s="258"/>
      <c r="C4" s="258"/>
      <c r="D4" s="258"/>
      <c r="E4" s="258"/>
      <c r="F4" s="258"/>
      <c r="G4" s="258"/>
      <c r="H4" s="258"/>
      <c r="I4" s="258"/>
      <c r="J4" s="258"/>
      <c r="K4" s="258"/>
      <c r="L4" s="258"/>
      <c r="M4" s="258"/>
      <c r="N4" s="258"/>
      <c r="O4" s="258"/>
      <c r="P4" s="258"/>
    </row>
    <row r="5" spans="1:17" ht="12.75">
      <c r="A5" s="219" t="s">
        <v>15</v>
      </c>
      <c r="B5" s="219"/>
      <c r="C5" s="311" t="str">
        <f>'Aprēķins -1'!C7:H7</f>
        <v>Savienojošā siltumtīklu posma būvniecība, savienojot apdzīvotas vietas Dzelzava un Aizpurve</v>
      </c>
      <c r="D5" s="311"/>
      <c r="E5" s="311"/>
      <c r="F5" s="311"/>
      <c r="G5" s="311"/>
      <c r="H5" s="311"/>
      <c r="I5" s="311"/>
      <c r="J5" s="311"/>
      <c r="K5" s="311"/>
      <c r="L5" s="311"/>
      <c r="M5" s="311"/>
      <c r="N5" s="311"/>
      <c r="O5" s="311"/>
      <c r="P5" s="54"/>
      <c r="Q5" s="102"/>
    </row>
    <row r="6" spans="1:17" ht="12.75">
      <c r="A6" s="219" t="s">
        <v>16</v>
      </c>
      <c r="B6" s="219"/>
      <c r="C6" s="311" t="str">
        <f>'Aprēķins -1'!C8:H8</f>
        <v>Savienojošā siltumtīklu posma būvniecība, savienojot apdzīvotas vietas Dzelzava un Aizpurve</v>
      </c>
      <c r="D6" s="311"/>
      <c r="E6" s="311"/>
      <c r="F6" s="311"/>
      <c r="G6" s="311"/>
      <c r="H6" s="311"/>
      <c r="I6" s="311"/>
      <c r="J6" s="311"/>
      <c r="K6" s="311"/>
      <c r="L6" s="311"/>
      <c r="M6" s="311"/>
      <c r="N6" s="311"/>
      <c r="O6" s="311"/>
      <c r="P6" s="54"/>
      <c r="Q6" s="102"/>
    </row>
    <row r="7" spans="1:17" ht="15">
      <c r="A7" s="219" t="s">
        <v>17</v>
      </c>
      <c r="B7" s="219"/>
      <c r="C7" s="88" t="str">
        <f>'Aprēķins -1'!C9:H9</f>
        <v>Dzelzavas pagasta Dzelzavas un Aizpurves ciemi</v>
      </c>
      <c r="D7" s="88"/>
      <c r="E7" s="88"/>
      <c r="F7" s="88"/>
      <c r="G7" s="88"/>
      <c r="H7" s="88"/>
      <c r="I7" s="88"/>
      <c r="J7" s="88"/>
      <c r="K7" s="89"/>
      <c r="L7" s="89"/>
      <c r="M7" s="89"/>
      <c r="N7" s="89"/>
      <c r="O7" s="89"/>
      <c r="P7" s="89"/>
      <c r="Q7" s="102"/>
    </row>
    <row r="8" spans="1:17" ht="12.75">
      <c r="A8" s="219" t="s">
        <v>18</v>
      </c>
      <c r="B8" s="219"/>
      <c r="C8" s="305"/>
      <c r="D8" s="305"/>
      <c r="E8" s="305"/>
      <c r="F8" s="305"/>
      <c r="G8" s="305"/>
      <c r="H8" s="305"/>
      <c r="I8" s="305"/>
      <c r="J8" s="305"/>
      <c r="K8" s="305"/>
      <c r="L8" s="305"/>
      <c r="M8" s="305"/>
      <c r="N8" s="305"/>
      <c r="O8" s="305"/>
      <c r="P8" s="305"/>
      <c r="Q8" s="102"/>
    </row>
    <row r="9" spans="1:17" ht="12.75">
      <c r="A9" s="219" t="s">
        <v>114</v>
      </c>
      <c r="B9" s="219"/>
      <c r="C9" s="16" t="s">
        <v>19</v>
      </c>
      <c r="D9" s="307" t="s">
        <v>55</v>
      </c>
      <c r="E9" s="307"/>
      <c r="F9" s="308" t="s">
        <v>20</v>
      </c>
      <c r="G9" s="308"/>
      <c r="H9" s="308"/>
      <c r="I9" s="264" t="s">
        <v>21</v>
      </c>
      <c r="J9" s="264"/>
      <c r="K9" s="264"/>
      <c r="L9" s="264"/>
      <c r="M9" s="309">
        <f>P44</f>
        <v>0</v>
      </c>
      <c r="N9" s="310"/>
      <c r="O9" s="13" t="s">
        <v>91</v>
      </c>
      <c r="P9" s="14"/>
      <c r="Q9" s="102"/>
    </row>
    <row r="10" spans="1:17" ht="12.75">
      <c r="A10" s="258"/>
      <c r="B10" s="258"/>
      <c r="C10" s="258"/>
      <c r="D10" s="258"/>
      <c r="E10" s="258"/>
      <c r="F10" s="258"/>
      <c r="G10" s="258"/>
      <c r="H10" s="258"/>
      <c r="I10" s="258"/>
      <c r="J10" s="258" t="s">
        <v>22</v>
      </c>
      <c r="K10" s="258"/>
      <c r="L10" s="17">
        <v>2018</v>
      </c>
      <c r="M10" s="13" t="s">
        <v>23</v>
      </c>
      <c r="N10" s="55"/>
      <c r="O10" s="306"/>
      <c r="P10" s="306"/>
      <c r="Q10" s="102"/>
    </row>
    <row r="11" spans="1:16" ht="13.5" thickBot="1">
      <c r="A11" s="316"/>
      <c r="B11" s="316"/>
      <c r="C11" s="316"/>
      <c r="D11" s="316"/>
      <c r="E11" s="316"/>
      <c r="F11" s="316"/>
      <c r="G11" s="316"/>
      <c r="H11" s="316"/>
      <c r="I11" s="316"/>
      <c r="J11" s="316"/>
      <c r="K11" s="316"/>
      <c r="L11" s="316"/>
      <c r="M11" s="316"/>
      <c r="N11" s="316"/>
      <c r="O11" s="316"/>
      <c r="P11" s="316"/>
    </row>
    <row r="12" spans="1:17" ht="13.5" thickBot="1">
      <c r="A12" s="18" t="s">
        <v>24</v>
      </c>
      <c r="B12" s="18"/>
      <c r="C12" s="19"/>
      <c r="D12" s="18" t="s">
        <v>5</v>
      </c>
      <c r="E12" s="20" t="s">
        <v>6</v>
      </c>
      <c r="F12" s="300" t="s">
        <v>25</v>
      </c>
      <c r="G12" s="301"/>
      <c r="H12" s="301"/>
      <c r="I12" s="301"/>
      <c r="J12" s="301"/>
      <c r="K12" s="302"/>
      <c r="L12" s="21"/>
      <c r="M12" s="21"/>
      <c r="N12" s="21" t="s">
        <v>26</v>
      </c>
      <c r="O12" s="21" t="s">
        <v>7</v>
      </c>
      <c r="P12" s="22" t="s">
        <v>3</v>
      </c>
      <c r="Q12" s="102"/>
    </row>
    <row r="13" spans="1:17" ht="12.75">
      <c r="A13" s="23" t="s">
        <v>27</v>
      </c>
      <c r="B13" s="23" t="s">
        <v>28</v>
      </c>
      <c r="C13" s="23" t="s">
        <v>29</v>
      </c>
      <c r="D13" s="23" t="s">
        <v>8</v>
      </c>
      <c r="E13" s="24" t="s">
        <v>9</v>
      </c>
      <c r="F13" s="23" t="s">
        <v>30</v>
      </c>
      <c r="G13" s="18" t="s">
        <v>31</v>
      </c>
      <c r="H13" s="18" t="s">
        <v>32</v>
      </c>
      <c r="I13" s="18" t="s">
        <v>33</v>
      </c>
      <c r="J13" s="18" t="s">
        <v>34</v>
      </c>
      <c r="K13" s="18" t="s">
        <v>35</v>
      </c>
      <c r="L13" s="25" t="s">
        <v>36</v>
      </c>
      <c r="M13" s="18" t="s">
        <v>32</v>
      </c>
      <c r="N13" s="18" t="s">
        <v>33</v>
      </c>
      <c r="O13" s="18" t="s">
        <v>34</v>
      </c>
      <c r="P13" s="18" t="s">
        <v>35</v>
      </c>
      <c r="Q13" s="102"/>
    </row>
    <row r="14" spans="1:17" ht="12.75">
      <c r="A14" s="23"/>
      <c r="B14" s="23"/>
      <c r="C14" s="23"/>
      <c r="D14" s="23"/>
      <c r="E14" s="24"/>
      <c r="F14" s="23" t="s">
        <v>37</v>
      </c>
      <c r="G14" s="23" t="s">
        <v>38</v>
      </c>
      <c r="H14" s="23" t="s">
        <v>39</v>
      </c>
      <c r="I14" s="23" t="s">
        <v>40</v>
      </c>
      <c r="J14" s="23" t="s">
        <v>41</v>
      </c>
      <c r="K14" s="23" t="s">
        <v>91</v>
      </c>
      <c r="L14" s="26" t="s">
        <v>42</v>
      </c>
      <c r="M14" s="23" t="s">
        <v>39</v>
      </c>
      <c r="N14" s="23" t="s">
        <v>40</v>
      </c>
      <c r="O14" s="23" t="s">
        <v>41</v>
      </c>
      <c r="P14" s="23" t="s">
        <v>91</v>
      </c>
      <c r="Q14" s="102"/>
    </row>
    <row r="15" spans="1:17" ht="13.5" thickBot="1">
      <c r="A15" s="27" t="s">
        <v>10</v>
      </c>
      <c r="B15" s="27"/>
      <c r="C15" s="27"/>
      <c r="D15" s="27"/>
      <c r="E15" s="28"/>
      <c r="F15" s="27" t="s">
        <v>43</v>
      </c>
      <c r="G15" s="27" t="s">
        <v>92</v>
      </c>
      <c r="H15" s="27" t="s">
        <v>91</v>
      </c>
      <c r="I15" s="27" t="s">
        <v>91</v>
      </c>
      <c r="J15" s="27" t="s">
        <v>91</v>
      </c>
      <c r="K15" s="27"/>
      <c r="L15" s="29" t="s">
        <v>43</v>
      </c>
      <c r="M15" s="27" t="s">
        <v>91</v>
      </c>
      <c r="N15" s="27" t="s">
        <v>91</v>
      </c>
      <c r="O15" s="27" t="s">
        <v>91</v>
      </c>
      <c r="P15" s="27"/>
      <c r="Q15" s="102"/>
    </row>
    <row r="16" spans="1:16" ht="13.5" thickBot="1">
      <c r="A16" s="30">
        <v>1</v>
      </c>
      <c r="B16" s="30">
        <v>2</v>
      </c>
      <c r="C16" s="30">
        <v>3</v>
      </c>
      <c r="D16" s="30">
        <v>4</v>
      </c>
      <c r="E16" s="30">
        <v>5</v>
      </c>
      <c r="F16" s="30">
        <v>6</v>
      </c>
      <c r="G16" s="30">
        <v>7</v>
      </c>
      <c r="H16" s="30">
        <v>8</v>
      </c>
      <c r="I16" s="30">
        <v>9</v>
      </c>
      <c r="J16" s="30">
        <v>10</v>
      </c>
      <c r="K16" s="30">
        <v>11</v>
      </c>
      <c r="L16" s="30">
        <v>12</v>
      </c>
      <c r="M16" s="30">
        <v>13</v>
      </c>
      <c r="N16" s="30">
        <v>14</v>
      </c>
      <c r="O16" s="30">
        <v>15</v>
      </c>
      <c r="P16" s="30">
        <v>16</v>
      </c>
    </row>
    <row r="17" spans="1:17" ht="15">
      <c r="A17" s="9"/>
      <c r="B17" s="9"/>
      <c r="C17" s="314" t="s">
        <v>57</v>
      </c>
      <c r="D17" s="314"/>
      <c r="E17" s="314"/>
      <c r="F17" s="314"/>
      <c r="G17" s="12"/>
      <c r="H17" s="12"/>
      <c r="I17" s="85"/>
      <c r="J17" s="10"/>
      <c r="K17" s="12"/>
      <c r="L17" s="10"/>
      <c r="M17" s="10"/>
      <c r="N17" s="12"/>
      <c r="O17" s="10"/>
      <c r="P17" s="12"/>
      <c r="Q17" s="102"/>
    </row>
    <row r="18" spans="1:17" ht="38.25">
      <c r="A18" s="9" t="s">
        <v>119</v>
      </c>
      <c r="B18" s="9" t="s">
        <v>1</v>
      </c>
      <c r="C18" s="172" t="s">
        <v>150</v>
      </c>
      <c r="D18" s="157" t="s">
        <v>172</v>
      </c>
      <c r="E18" s="155">
        <v>44.87</v>
      </c>
      <c r="F18" s="12"/>
      <c r="G18" s="12"/>
      <c r="H18" s="12"/>
      <c r="I18" s="85"/>
      <c r="J18" s="10"/>
      <c r="K18" s="12">
        <f aca="true" t="shared" si="0" ref="K18:K39">H18+J18+I18</f>
        <v>0</v>
      </c>
      <c r="L18" s="12">
        <f aca="true" t="shared" si="1" ref="L18:L39">E18*F18</f>
        <v>0</v>
      </c>
      <c r="M18" s="12">
        <f aca="true" t="shared" si="2" ref="M18:M39">E18*H18</f>
        <v>0</v>
      </c>
      <c r="N18" s="12">
        <f aca="true" t="shared" si="3" ref="N18:N39">E18*I18</f>
        <v>0</v>
      </c>
      <c r="O18" s="12">
        <f aca="true" t="shared" si="4" ref="O18:O39">E18*J18</f>
        <v>0</v>
      </c>
      <c r="P18" s="12">
        <f aca="true" t="shared" si="5" ref="P18:P39">M18+N18+O18</f>
        <v>0</v>
      </c>
      <c r="Q18" s="102"/>
    </row>
    <row r="19" spans="1:17" ht="51">
      <c r="A19" s="9" t="s">
        <v>139</v>
      </c>
      <c r="B19" s="9" t="s">
        <v>1</v>
      </c>
      <c r="C19" s="171" t="s">
        <v>151</v>
      </c>
      <c r="D19" s="157" t="s">
        <v>109</v>
      </c>
      <c r="E19" s="155">
        <v>2</v>
      </c>
      <c r="F19" s="12"/>
      <c r="G19" s="12"/>
      <c r="H19" s="12"/>
      <c r="I19" s="85"/>
      <c r="J19" s="10"/>
      <c r="K19" s="12">
        <f t="shared" si="0"/>
        <v>0</v>
      </c>
      <c r="L19" s="12">
        <f t="shared" si="1"/>
        <v>0</v>
      </c>
      <c r="M19" s="12">
        <f t="shared" si="2"/>
        <v>0</v>
      </c>
      <c r="N19" s="12">
        <f t="shared" si="3"/>
        <v>0</v>
      </c>
      <c r="O19" s="12">
        <f t="shared" si="4"/>
        <v>0</v>
      </c>
      <c r="P19" s="12">
        <f t="shared" si="5"/>
        <v>0</v>
      </c>
      <c r="Q19" s="102"/>
    </row>
    <row r="20" spans="1:17" ht="25.5">
      <c r="A20" s="9" t="s">
        <v>140</v>
      </c>
      <c r="B20" s="9" t="s">
        <v>1</v>
      </c>
      <c r="C20" s="171" t="s">
        <v>152</v>
      </c>
      <c r="D20" s="157" t="s">
        <v>2</v>
      </c>
      <c r="E20" s="155">
        <f>2356.4-26-26</f>
        <v>2304.4</v>
      </c>
      <c r="F20" s="12"/>
      <c r="G20" s="12"/>
      <c r="H20" s="12"/>
      <c r="I20" s="85"/>
      <c r="J20" s="10"/>
      <c r="K20" s="12">
        <f t="shared" si="0"/>
        <v>0</v>
      </c>
      <c r="L20" s="12">
        <f t="shared" si="1"/>
        <v>0</v>
      </c>
      <c r="M20" s="12">
        <f t="shared" si="2"/>
        <v>0</v>
      </c>
      <c r="N20" s="12">
        <f t="shared" si="3"/>
        <v>0</v>
      </c>
      <c r="O20" s="12">
        <f t="shared" si="4"/>
        <v>0</v>
      </c>
      <c r="P20" s="12">
        <f t="shared" si="5"/>
        <v>0</v>
      </c>
      <c r="Q20" s="102"/>
    </row>
    <row r="21" spans="1:17" ht="25.5">
      <c r="A21" s="9" t="s">
        <v>141</v>
      </c>
      <c r="B21" s="9" t="s">
        <v>1</v>
      </c>
      <c r="C21" s="171" t="s">
        <v>153</v>
      </c>
      <c r="D21" s="157" t="s">
        <v>137</v>
      </c>
      <c r="E21" s="154">
        <f>(26+26)*2</f>
        <v>104</v>
      </c>
      <c r="F21" s="12"/>
      <c r="G21" s="12"/>
      <c r="H21" s="12"/>
      <c r="I21" s="85"/>
      <c r="J21" s="10"/>
      <c r="K21" s="12">
        <f t="shared" si="0"/>
        <v>0</v>
      </c>
      <c r="L21" s="12">
        <f t="shared" si="1"/>
        <v>0</v>
      </c>
      <c r="M21" s="12">
        <f t="shared" si="2"/>
        <v>0</v>
      </c>
      <c r="N21" s="12">
        <f t="shared" si="3"/>
        <v>0</v>
      </c>
      <c r="O21" s="12">
        <f t="shared" si="4"/>
        <v>0</v>
      </c>
      <c r="P21" s="12">
        <f t="shared" si="5"/>
        <v>0</v>
      </c>
      <c r="Q21" s="102"/>
    </row>
    <row r="22" spans="1:17" ht="51">
      <c r="A22" s="9" t="s">
        <v>142</v>
      </c>
      <c r="B22" s="9" t="s">
        <v>1</v>
      </c>
      <c r="C22" s="171" t="s">
        <v>154</v>
      </c>
      <c r="D22" s="157" t="s">
        <v>137</v>
      </c>
      <c r="E22" s="155">
        <v>2498</v>
      </c>
      <c r="F22" s="12"/>
      <c r="G22" s="12"/>
      <c r="H22" s="12"/>
      <c r="I22" s="85"/>
      <c r="J22" s="10"/>
      <c r="K22" s="12">
        <f t="shared" si="0"/>
        <v>0</v>
      </c>
      <c r="L22" s="12">
        <f t="shared" si="1"/>
        <v>0</v>
      </c>
      <c r="M22" s="12">
        <f t="shared" si="2"/>
        <v>0</v>
      </c>
      <c r="N22" s="12">
        <f t="shared" si="3"/>
        <v>0</v>
      </c>
      <c r="O22" s="12">
        <f t="shared" si="4"/>
        <v>0</v>
      </c>
      <c r="P22" s="12">
        <f t="shared" si="5"/>
        <v>0</v>
      </c>
      <c r="Q22" s="102"/>
    </row>
    <row r="23" spans="1:17" ht="12.75">
      <c r="A23" s="9" t="s">
        <v>143</v>
      </c>
      <c r="B23" s="9" t="s">
        <v>1</v>
      </c>
      <c r="C23" s="173" t="s">
        <v>155</v>
      </c>
      <c r="D23" s="174" t="s">
        <v>56</v>
      </c>
      <c r="E23" s="216">
        <f>ROUND(E22*0.15,0)</f>
        <v>375</v>
      </c>
      <c r="F23" s="12"/>
      <c r="G23" s="12"/>
      <c r="H23" s="12"/>
      <c r="I23" s="85"/>
      <c r="J23" s="10"/>
      <c r="K23" s="12">
        <f t="shared" si="0"/>
        <v>0</v>
      </c>
      <c r="L23" s="12">
        <f t="shared" si="1"/>
        <v>0</v>
      </c>
      <c r="M23" s="12">
        <f t="shared" si="2"/>
        <v>0</v>
      </c>
      <c r="N23" s="12">
        <f t="shared" si="3"/>
        <v>0</v>
      </c>
      <c r="O23" s="12">
        <f t="shared" si="4"/>
        <v>0</v>
      </c>
      <c r="P23" s="12">
        <f t="shared" si="5"/>
        <v>0</v>
      </c>
      <c r="Q23" s="102"/>
    </row>
    <row r="24" spans="1:17" ht="63.75">
      <c r="A24" s="9" t="s">
        <v>144</v>
      </c>
      <c r="B24" s="9" t="s">
        <v>1</v>
      </c>
      <c r="C24" s="171" t="s">
        <v>156</v>
      </c>
      <c r="D24" s="157" t="s">
        <v>4</v>
      </c>
      <c r="E24" s="155">
        <v>3063</v>
      </c>
      <c r="F24" s="12"/>
      <c r="G24" s="12"/>
      <c r="H24" s="12"/>
      <c r="I24" s="85"/>
      <c r="J24" s="10"/>
      <c r="K24" s="12">
        <f t="shared" si="0"/>
        <v>0</v>
      </c>
      <c r="L24" s="12">
        <f t="shared" si="1"/>
        <v>0</v>
      </c>
      <c r="M24" s="12">
        <f t="shared" si="2"/>
        <v>0</v>
      </c>
      <c r="N24" s="12">
        <f t="shared" si="3"/>
        <v>0</v>
      </c>
      <c r="O24" s="12">
        <f t="shared" si="4"/>
        <v>0</v>
      </c>
      <c r="P24" s="12">
        <f t="shared" si="5"/>
        <v>0</v>
      </c>
      <c r="Q24" s="102"/>
    </row>
    <row r="25" spans="1:17" ht="12.75">
      <c r="A25" s="9" t="s">
        <v>145</v>
      </c>
      <c r="B25" s="9" t="s">
        <v>1</v>
      </c>
      <c r="C25" s="173" t="s">
        <v>155</v>
      </c>
      <c r="D25" s="174" t="s">
        <v>56</v>
      </c>
      <c r="E25" s="216">
        <v>965</v>
      </c>
      <c r="F25" s="12"/>
      <c r="G25" s="12"/>
      <c r="H25" s="12"/>
      <c r="I25" s="85"/>
      <c r="J25" s="10"/>
      <c r="K25" s="12">
        <f t="shared" si="0"/>
        <v>0</v>
      </c>
      <c r="L25" s="12">
        <f t="shared" si="1"/>
        <v>0</v>
      </c>
      <c r="M25" s="12">
        <f t="shared" si="2"/>
        <v>0</v>
      </c>
      <c r="N25" s="12">
        <f t="shared" si="3"/>
        <v>0</v>
      </c>
      <c r="O25" s="12">
        <f t="shared" si="4"/>
        <v>0</v>
      </c>
      <c r="P25" s="12">
        <f t="shared" si="5"/>
        <v>0</v>
      </c>
      <c r="Q25" s="102"/>
    </row>
    <row r="26" spans="1:17" ht="14.25">
      <c r="A26" s="9" t="s">
        <v>146</v>
      </c>
      <c r="B26" s="9" t="s">
        <v>1</v>
      </c>
      <c r="C26" s="175" t="s">
        <v>157</v>
      </c>
      <c r="D26" s="157" t="s">
        <v>137</v>
      </c>
      <c r="E26" s="176">
        <v>85</v>
      </c>
      <c r="F26" s="12"/>
      <c r="G26" s="12"/>
      <c r="H26" s="12"/>
      <c r="I26" s="85"/>
      <c r="J26" s="10"/>
      <c r="K26" s="12">
        <f t="shared" si="0"/>
        <v>0</v>
      </c>
      <c r="L26" s="12">
        <f t="shared" si="1"/>
        <v>0</v>
      </c>
      <c r="M26" s="12">
        <f t="shared" si="2"/>
        <v>0</v>
      </c>
      <c r="N26" s="12">
        <f t="shared" si="3"/>
        <v>0</v>
      </c>
      <c r="O26" s="12">
        <f t="shared" si="4"/>
        <v>0</v>
      </c>
      <c r="P26" s="12">
        <f t="shared" si="5"/>
        <v>0</v>
      </c>
      <c r="Q26" s="102"/>
    </row>
    <row r="27" spans="1:17" ht="14.25">
      <c r="A27" s="9" t="s">
        <v>147</v>
      </c>
      <c r="B27" s="9" t="s">
        <v>1</v>
      </c>
      <c r="C27" s="173" t="s">
        <v>158</v>
      </c>
      <c r="D27" s="176" t="s">
        <v>159</v>
      </c>
      <c r="E27" s="176">
        <v>12</v>
      </c>
      <c r="F27" s="12"/>
      <c r="G27" s="12"/>
      <c r="H27" s="12"/>
      <c r="I27" s="85"/>
      <c r="J27" s="10"/>
      <c r="K27" s="12">
        <f t="shared" si="0"/>
        <v>0</v>
      </c>
      <c r="L27" s="12">
        <f t="shared" si="1"/>
        <v>0</v>
      </c>
      <c r="M27" s="12">
        <f t="shared" si="2"/>
        <v>0</v>
      </c>
      <c r="N27" s="12">
        <f t="shared" si="3"/>
        <v>0</v>
      </c>
      <c r="O27" s="12">
        <f t="shared" si="4"/>
        <v>0</v>
      </c>
      <c r="P27" s="12">
        <f t="shared" si="5"/>
        <v>0</v>
      </c>
      <c r="Q27" s="102"/>
    </row>
    <row r="28" spans="1:17" ht="25.5">
      <c r="A28" s="9" t="s">
        <v>148</v>
      </c>
      <c r="B28" s="9" t="s">
        <v>1</v>
      </c>
      <c r="C28" s="171" t="s">
        <v>160</v>
      </c>
      <c r="D28" s="157" t="s">
        <v>56</v>
      </c>
      <c r="E28" s="155">
        <v>3615</v>
      </c>
      <c r="F28" s="12"/>
      <c r="G28" s="12"/>
      <c r="H28" s="12"/>
      <c r="I28" s="85"/>
      <c r="J28" s="10"/>
      <c r="K28" s="12">
        <f t="shared" si="0"/>
        <v>0</v>
      </c>
      <c r="L28" s="12">
        <f t="shared" si="1"/>
        <v>0</v>
      </c>
      <c r="M28" s="12">
        <f t="shared" si="2"/>
        <v>0</v>
      </c>
      <c r="N28" s="12">
        <f t="shared" si="3"/>
        <v>0</v>
      </c>
      <c r="O28" s="12">
        <f t="shared" si="4"/>
        <v>0</v>
      </c>
      <c r="P28" s="12">
        <f t="shared" si="5"/>
        <v>0</v>
      </c>
      <c r="Q28" s="102"/>
    </row>
    <row r="29" spans="1:17" ht="25.5">
      <c r="A29" s="9" t="s">
        <v>149</v>
      </c>
      <c r="B29" s="9" t="s">
        <v>1</v>
      </c>
      <c r="C29" s="171" t="s">
        <v>161</v>
      </c>
      <c r="D29" s="157" t="s">
        <v>56</v>
      </c>
      <c r="E29" s="155">
        <f>E23+E25-E27</f>
        <v>1328</v>
      </c>
      <c r="F29" s="12"/>
      <c r="G29" s="12"/>
      <c r="H29" s="12"/>
      <c r="I29" s="85"/>
      <c r="J29" s="10"/>
      <c r="K29" s="12">
        <f t="shared" si="0"/>
        <v>0</v>
      </c>
      <c r="L29" s="12">
        <f t="shared" si="1"/>
        <v>0</v>
      </c>
      <c r="M29" s="12">
        <f t="shared" si="2"/>
        <v>0</v>
      </c>
      <c r="N29" s="12">
        <f t="shared" si="3"/>
        <v>0</v>
      </c>
      <c r="O29" s="12">
        <f t="shared" si="4"/>
        <v>0</v>
      </c>
      <c r="P29" s="12">
        <f t="shared" si="5"/>
        <v>0</v>
      </c>
      <c r="Q29" s="102"/>
    </row>
    <row r="30" spans="1:17" ht="41.25" customHeight="1">
      <c r="A30" s="9"/>
      <c r="B30" s="9"/>
      <c r="C30" s="315" t="s">
        <v>162</v>
      </c>
      <c r="D30" s="315"/>
      <c r="E30" s="315"/>
      <c r="F30" s="12"/>
      <c r="G30" s="12"/>
      <c r="H30" s="12"/>
      <c r="I30" s="85"/>
      <c r="J30" s="10"/>
      <c r="K30" s="12"/>
      <c r="L30" s="12"/>
      <c r="M30" s="12"/>
      <c r="N30" s="12"/>
      <c r="O30" s="12"/>
      <c r="P30" s="12"/>
      <c r="Q30" s="102"/>
    </row>
    <row r="31" spans="1:17" ht="12.75">
      <c r="A31" s="9" t="s">
        <v>173</v>
      </c>
      <c r="B31" s="9" t="s">
        <v>1</v>
      </c>
      <c r="C31" s="150" t="s">
        <v>163</v>
      </c>
      <c r="D31" s="151" t="s">
        <v>107</v>
      </c>
      <c r="E31" s="152">
        <v>1</v>
      </c>
      <c r="F31" s="12"/>
      <c r="G31" s="12"/>
      <c r="H31" s="12"/>
      <c r="I31" s="85"/>
      <c r="J31" s="10"/>
      <c r="K31" s="12">
        <f t="shared" si="0"/>
        <v>0</v>
      </c>
      <c r="L31" s="12">
        <f t="shared" si="1"/>
        <v>0</v>
      </c>
      <c r="M31" s="12">
        <f t="shared" si="2"/>
        <v>0</v>
      </c>
      <c r="N31" s="12">
        <f t="shared" si="3"/>
        <v>0</v>
      </c>
      <c r="O31" s="12">
        <f t="shared" si="4"/>
        <v>0</v>
      </c>
      <c r="P31" s="12">
        <f t="shared" si="5"/>
        <v>0</v>
      </c>
      <c r="Q31" s="102"/>
    </row>
    <row r="32" spans="1:17" ht="12.75">
      <c r="A32" s="9" t="s">
        <v>174</v>
      </c>
      <c r="B32" s="9" t="s">
        <v>1</v>
      </c>
      <c r="C32" s="150" t="s">
        <v>164</v>
      </c>
      <c r="D32" s="151" t="s">
        <v>107</v>
      </c>
      <c r="E32" s="152">
        <v>6</v>
      </c>
      <c r="F32" s="12"/>
      <c r="G32" s="12"/>
      <c r="H32" s="12"/>
      <c r="I32" s="85"/>
      <c r="J32" s="10"/>
      <c r="K32" s="12">
        <f t="shared" si="0"/>
        <v>0</v>
      </c>
      <c r="L32" s="12">
        <f t="shared" si="1"/>
        <v>0</v>
      </c>
      <c r="M32" s="12">
        <f t="shared" si="2"/>
        <v>0</v>
      </c>
      <c r="N32" s="12">
        <f t="shared" si="3"/>
        <v>0</v>
      </c>
      <c r="O32" s="12">
        <f t="shared" si="4"/>
        <v>0</v>
      </c>
      <c r="P32" s="12">
        <f t="shared" si="5"/>
        <v>0</v>
      </c>
      <c r="Q32" s="102"/>
    </row>
    <row r="33" spans="1:17" ht="12.75">
      <c r="A33" s="9" t="s">
        <v>175</v>
      </c>
      <c r="B33" s="9" t="s">
        <v>1</v>
      </c>
      <c r="C33" s="150" t="s">
        <v>165</v>
      </c>
      <c r="D33" s="151" t="s">
        <v>107</v>
      </c>
      <c r="E33" s="152">
        <v>2</v>
      </c>
      <c r="F33" s="12"/>
      <c r="G33" s="12"/>
      <c r="H33" s="12"/>
      <c r="I33" s="85"/>
      <c r="J33" s="10"/>
      <c r="K33" s="12">
        <f t="shared" si="0"/>
        <v>0</v>
      </c>
      <c r="L33" s="12">
        <f t="shared" si="1"/>
        <v>0</v>
      </c>
      <c r="M33" s="12">
        <f t="shared" si="2"/>
        <v>0</v>
      </c>
      <c r="N33" s="12">
        <f t="shared" si="3"/>
        <v>0</v>
      </c>
      <c r="O33" s="12">
        <f t="shared" si="4"/>
        <v>0</v>
      </c>
      <c r="P33" s="12">
        <f t="shared" si="5"/>
        <v>0</v>
      </c>
      <c r="Q33" s="102"/>
    </row>
    <row r="34" spans="1:17" ht="12.75">
      <c r="A34" s="9" t="s">
        <v>176</v>
      </c>
      <c r="B34" s="9" t="s">
        <v>1</v>
      </c>
      <c r="C34" s="150" t="s">
        <v>166</v>
      </c>
      <c r="D34" s="151" t="s">
        <v>107</v>
      </c>
      <c r="E34" s="152">
        <v>2</v>
      </c>
      <c r="F34" s="12"/>
      <c r="G34" s="12"/>
      <c r="H34" s="12"/>
      <c r="I34" s="85"/>
      <c r="J34" s="10"/>
      <c r="K34" s="12">
        <f t="shared" si="0"/>
        <v>0</v>
      </c>
      <c r="L34" s="12">
        <f t="shared" si="1"/>
        <v>0</v>
      </c>
      <c r="M34" s="12">
        <f t="shared" si="2"/>
        <v>0</v>
      </c>
      <c r="N34" s="12">
        <f t="shared" si="3"/>
        <v>0</v>
      </c>
      <c r="O34" s="12">
        <f t="shared" si="4"/>
        <v>0</v>
      </c>
      <c r="P34" s="12">
        <f t="shared" si="5"/>
        <v>0</v>
      </c>
      <c r="Q34" s="102"/>
    </row>
    <row r="35" spans="1:17" ht="12.75">
      <c r="A35" s="9" t="s">
        <v>177</v>
      </c>
      <c r="B35" s="9" t="s">
        <v>1</v>
      </c>
      <c r="C35" s="150" t="s">
        <v>167</v>
      </c>
      <c r="D35" s="151" t="s">
        <v>107</v>
      </c>
      <c r="E35" s="152">
        <v>1</v>
      </c>
      <c r="F35" s="12"/>
      <c r="G35" s="12"/>
      <c r="H35" s="12"/>
      <c r="I35" s="85"/>
      <c r="J35" s="10"/>
      <c r="K35" s="12">
        <f t="shared" si="0"/>
        <v>0</v>
      </c>
      <c r="L35" s="12">
        <f t="shared" si="1"/>
        <v>0</v>
      </c>
      <c r="M35" s="12">
        <f t="shared" si="2"/>
        <v>0</v>
      </c>
      <c r="N35" s="12">
        <f t="shared" si="3"/>
        <v>0</v>
      </c>
      <c r="O35" s="12">
        <f t="shared" si="4"/>
        <v>0</v>
      </c>
      <c r="P35" s="12">
        <f t="shared" si="5"/>
        <v>0</v>
      </c>
      <c r="Q35" s="102"/>
    </row>
    <row r="36" spans="1:17" ht="12.75">
      <c r="A36" s="9" t="s">
        <v>178</v>
      </c>
      <c r="B36" s="9" t="s">
        <v>1</v>
      </c>
      <c r="C36" s="150" t="s">
        <v>168</v>
      </c>
      <c r="D36" s="151" t="s">
        <v>107</v>
      </c>
      <c r="E36" s="152">
        <v>5</v>
      </c>
      <c r="F36" s="12"/>
      <c r="G36" s="12"/>
      <c r="H36" s="12"/>
      <c r="I36" s="85"/>
      <c r="J36" s="10"/>
      <c r="K36" s="12">
        <f t="shared" si="0"/>
        <v>0</v>
      </c>
      <c r="L36" s="12">
        <f t="shared" si="1"/>
        <v>0</v>
      </c>
      <c r="M36" s="12">
        <f t="shared" si="2"/>
        <v>0</v>
      </c>
      <c r="N36" s="12">
        <f t="shared" si="3"/>
        <v>0</v>
      </c>
      <c r="O36" s="12">
        <f t="shared" si="4"/>
        <v>0</v>
      </c>
      <c r="P36" s="12">
        <f t="shared" si="5"/>
        <v>0</v>
      </c>
      <c r="Q36" s="102"/>
    </row>
    <row r="37" spans="1:17" ht="12.75">
      <c r="A37" s="9" t="s">
        <v>179</v>
      </c>
      <c r="B37" s="9" t="s">
        <v>1</v>
      </c>
      <c r="C37" s="150" t="s">
        <v>169</v>
      </c>
      <c r="D37" s="151" t="s">
        <v>107</v>
      </c>
      <c r="E37" s="152">
        <v>1</v>
      </c>
      <c r="F37" s="12"/>
      <c r="G37" s="12"/>
      <c r="H37" s="12"/>
      <c r="I37" s="85"/>
      <c r="J37" s="10"/>
      <c r="K37" s="12">
        <f t="shared" si="0"/>
        <v>0</v>
      </c>
      <c r="L37" s="12">
        <f t="shared" si="1"/>
        <v>0</v>
      </c>
      <c r="M37" s="12">
        <f t="shared" si="2"/>
        <v>0</v>
      </c>
      <c r="N37" s="12">
        <f t="shared" si="3"/>
        <v>0</v>
      </c>
      <c r="O37" s="12">
        <f t="shared" si="4"/>
        <v>0</v>
      </c>
      <c r="P37" s="12">
        <f t="shared" si="5"/>
        <v>0</v>
      </c>
      <c r="Q37" s="102"/>
    </row>
    <row r="38" spans="1:17" ht="25.5">
      <c r="A38" s="9" t="s">
        <v>180</v>
      </c>
      <c r="B38" s="9" t="s">
        <v>1</v>
      </c>
      <c r="C38" s="150" t="s">
        <v>170</v>
      </c>
      <c r="D38" s="151" t="s">
        <v>107</v>
      </c>
      <c r="E38" s="152">
        <v>8</v>
      </c>
      <c r="F38" s="12"/>
      <c r="G38" s="12"/>
      <c r="H38" s="12"/>
      <c r="I38" s="85"/>
      <c r="J38" s="10"/>
      <c r="K38" s="12">
        <f t="shared" si="0"/>
        <v>0</v>
      </c>
      <c r="L38" s="12">
        <f t="shared" si="1"/>
        <v>0</v>
      </c>
      <c r="M38" s="12">
        <f t="shared" si="2"/>
        <v>0</v>
      </c>
      <c r="N38" s="12">
        <f t="shared" si="3"/>
        <v>0</v>
      </c>
      <c r="O38" s="12">
        <f t="shared" si="4"/>
        <v>0</v>
      </c>
      <c r="P38" s="12">
        <f t="shared" si="5"/>
        <v>0</v>
      </c>
      <c r="Q38" s="102"/>
    </row>
    <row r="39" spans="1:17" ht="12.75">
      <c r="A39" s="9" t="s">
        <v>181</v>
      </c>
      <c r="B39" s="9" t="s">
        <v>1</v>
      </c>
      <c r="C39" s="169" t="s">
        <v>171</v>
      </c>
      <c r="D39" s="170" t="s">
        <v>107</v>
      </c>
      <c r="E39" s="193">
        <v>8</v>
      </c>
      <c r="F39" s="12"/>
      <c r="G39" s="12"/>
      <c r="H39" s="12"/>
      <c r="I39" s="85"/>
      <c r="J39" s="10"/>
      <c r="K39" s="12">
        <f t="shared" si="0"/>
        <v>0</v>
      </c>
      <c r="L39" s="12">
        <f t="shared" si="1"/>
        <v>0</v>
      </c>
      <c r="M39" s="12">
        <f t="shared" si="2"/>
        <v>0</v>
      </c>
      <c r="N39" s="12">
        <f t="shared" si="3"/>
        <v>0</v>
      </c>
      <c r="O39" s="12">
        <f t="shared" si="4"/>
        <v>0</v>
      </c>
      <c r="P39" s="12">
        <f t="shared" si="5"/>
        <v>0</v>
      </c>
      <c r="Q39" s="102"/>
    </row>
    <row r="40" spans="1:103" s="41" customFormat="1" ht="12.75">
      <c r="A40" s="3"/>
      <c r="B40" s="34"/>
      <c r="C40" s="7" t="s">
        <v>11</v>
      </c>
      <c r="D40" s="7" t="s">
        <v>115</v>
      </c>
      <c r="E40" s="7"/>
      <c r="F40" s="5"/>
      <c r="G40" s="35"/>
      <c r="H40" s="5"/>
      <c r="I40" s="35"/>
      <c r="J40" s="5"/>
      <c r="K40" s="5"/>
      <c r="L40" s="8">
        <f>SUM(L17:L39)</f>
        <v>0</v>
      </c>
      <c r="M40" s="8">
        <f>SUM(M17:M39)</f>
        <v>0</v>
      </c>
      <c r="N40" s="8">
        <f>SUM(N17:N39)</f>
        <v>0</v>
      </c>
      <c r="O40" s="8">
        <f>SUM(O17:O39)</f>
        <v>0</v>
      </c>
      <c r="P40" s="8">
        <f>SUM(P17:P39)</f>
        <v>0</v>
      </c>
      <c r="Q40" s="37"/>
      <c r="R40" s="37"/>
      <c r="S40" s="37"/>
      <c r="T40" s="38"/>
      <c r="U40" s="38"/>
      <c r="V40" s="38"/>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row>
    <row r="41" spans="1:103" s="41" customFormat="1" ht="12.75">
      <c r="A41" s="2"/>
      <c r="B41" s="2"/>
      <c r="C41" s="298" t="s">
        <v>193</v>
      </c>
      <c r="D41" s="298"/>
      <c r="E41" s="298"/>
      <c r="F41" s="298"/>
      <c r="G41" s="298"/>
      <c r="H41" s="298"/>
      <c r="I41" s="298"/>
      <c r="J41" s="298"/>
      <c r="K41" s="298"/>
      <c r="L41" s="4"/>
      <c r="M41" s="36"/>
      <c r="N41" s="10">
        <v>0</v>
      </c>
      <c r="O41" s="3"/>
      <c r="P41" s="4">
        <f>N41</f>
        <v>0</v>
      </c>
      <c r="Q41" s="37"/>
      <c r="R41" s="37"/>
      <c r="S41" s="37"/>
      <c r="T41" s="37"/>
      <c r="U41" s="38"/>
      <c r="V41" s="38"/>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row>
    <row r="42" spans="1:103" s="41" customFormat="1" ht="12.75">
      <c r="A42" s="2"/>
      <c r="B42" s="2"/>
      <c r="C42" s="298" t="s">
        <v>11</v>
      </c>
      <c r="D42" s="298"/>
      <c r="E42" s="298"/>
      <c r="F42" s="298"/>
      <c r="G42" s="298"/>
      <c r="H42" s="298"/>
      <c r="I42" s="298"/>
      <c r="J42" s="298"/>
      <c r="K42" s="298"/>
      <c r="L42" s="4"/>
      <c r="M42" s="36"/>
      <c r="N42" s="4">
        <f>SUM(N40:N41)</f>
        <v>0</v>
      </c>
      <c r="O42" s="4"/>
      <c r="P42" s="4">
        <f>N42</f>
        <v>0</v>
      </c>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row>
    <row r="43" spans="1:103" s="41" customFormat="1" ht="12.75">
      <c r="A43" s="2"/>
      <c r="B43" s="2"/>
      <c r="C43" s="298" t="s">
        <v>194</v>
      </c>
      <c r="D43" s="298"/>
      <c r="E43" s="298"/>
      <c r="F43" s="298"/>
      <c r="G43" s="298"/>
      <c r="H43" s="298"/>
      <c r="I43" s="298"/>
      <c r="J43" s="298"/>
      <c r="K43" s="298"/>
      <c r="L43" s="4"/>
      <c r="M43" s="36"/>
      <c r="N43" s="10">
        <v>0</v>
      </c>
      <c r="O43" s="3"/>
      <c r="P43" s="4">
        <f>N43</f>
        <v>0</v>
      </c>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row>
    <row r="44" spans="1:103" s="41" customFormat="1" ht="12.75">
      <c r="A44" s="2"/>
      <c r="B44" s="2"/>
      <c r="C44" s="297" t="s">
        <v>12</v>
      </c>
      <c r="D44" s="297"/>
      <c r="E44" s="297"/>
      <c r="F44" s="297"/>
      <c r="G44" s="297"/>
      <c r="H44" s="297"/>
      <c r="I44" s="297"/>
      <c r="J44" s="297"/>
      <c r="K44" s="297"/>
      <c r="L44" s="4">
        <v>0</v>
      </c>
      <c r="M44" s="8">
        <f>SUM(M40)</f>
        <v>0</v>
      </c>
      <c r="N44" s="8">
        <f>SUM(N42:N43)</f>
        <v>0</v>
      </c>
      <c r="O44" s="8">
        <f>SUM(O40)</f>
        <v>0</v>
      </c>
      <c r="P44" s="8">
        <f>M44+N44+O44</f>
        <v>0</v>
      </c>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row>
    <row r="45" spans="1:103" s="41" customFormat="1" ht="12.75">
      <c r="A45" s="299"/>
      <c r="B45" s="299"/>
      <c r="C45" s="299"/>
      <c r="D45" s="299"/>
      <c r="E45" s="299"/>
      <c r="F45" s="299"/>
      <c r="G45" s="299"/>
      <c r="H45" s="299"/>
      <c r="I45" s="299"/>
      <c r="J45" s="299"/>
      <c r="K45" s="299"/>
      <c r="L45" s="299"/>
      <c r="M45" s="299"/>
      <c r="N45" s="299"/>
      <c r="O45" s="299"/>
      <c r="P45" s="299"/>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row>
    <row r="46" spans="1:103" s="41" customFormat="1" ht="12.75">
      <c r="A46" s="303"/>
      <c r="B46" s="303"/>
      <c r="C46" s="303"/>
      <c r="D46" s="303"/>
      <c r="E46" s="303"/>
      <c r="F46" s="303"/>
      <c r="G46" s="303"/>
      <c r="H46" s="303"/>
      <c r="I46" s="303"/>
      <c r="J46" s="303"/>
      <c r="K46" s="303"/>
      <c r="L46" s="303"/>
      <c r="M46" s="15"/>
      <c r="N46" s="15"/>
      <c r="O46" s="15"/>
      <c r="P46" s="15"/>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row>
    <row r="47" spans="1:103" s="41" customFormat="1" ht="12.75">
      <c r="A47" s="258"/>
      <c r="B47" s="258"/>
      <c r="C47" s="258"/>
      <c r="D47" s="258"/>
      <c r="E47" s="258"/>
      <c r="F47" s="258"/>
      <c r="G47" s="258"/>
      <c r="H47" s="258"/>
      <c r="I47" s="258"/>
      <c r="J47" s="258"/>
      <c r="K47" s="258"/>
      <c r="L47" s="258"/>
      <c r="M47" s="258"/>
      <c r="N47" s="258"/>
      <c r="O47" s="258"/>
      <c r="P47" s="258"/>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row>
    <row r="48" spans="1:17" ht="12.75">
      <c r="A48" s="258" t="s">
        <v>44</v>
      </c>
      <c r="B48" s="258"/>
      <c r="C48" s="259"/>
      <c r="D48" s="259"/>
      <c r="E48" s="259"/>
      <c r="F48" s="258"/>
      <c r="G48" s="258"/>
      <c r="H48" s="258"/>
      <c r="I48" s="258"/>
      <c r="J48" s="258"/>
      <c r="K48" s="258"/>
      <c r="L48" s="278"/>
      <c r="M48" s="278"/>
      <c r="N48" s="278"/>
      <c r="O48" s="278"/>
      <c r="P48" s="278"/>
      <c r="Q48" s="102"/>
    </row>
    <row r="49" spans="1:17" ht="12.75">
      <c r="A49" s="258"/>
      <c r="B49" s="258"/>
      <c r="C49" s="264" t="s">
        <v>45</v>
      </c>
      <c r="D49" s="264"/>
      <c r="E49" s="264"/>
      <c r="F49" s="258"/>
      <c r="G49" s="258"/>
      <c r="H49" s="258"/>
      <c r="I49" s="258"/>
      <c r="J49" s="258"/>
      <c r="K49" s="258"/>
      <c r="L49" s="258"/>
      <c r="M49" s="258"/>
      <c r="N49" s="258"/>
      <c r="O49" s="258"/>
      <c r="P49" s="258"/>
      <c r="Q49" s="102"/>
    </row>
    <row r="50" spans="1:17" ht="12.75">
      <c r="A50" s="258"/>
      <c r="B50" s="258"/>
      <c r="C50" s="258"/>
      <c r="D50" s="258"/>
      <c r="E50" s="258"/>
      <c r="F50" s="258"/>
      <c r="G50" s="258"/>
      <c r="H50" s="258"/>
      <c r="I50" s="258"/>
      <c r="J50" s="258"/>
      <c r="K50" s="258"/>
      <c r="L50" s="258"/>
      <c r="M50" s="258"/>
      <c r="N50" s="258"/>
      <c r="O50" s="258"/>
      <c r="P50" s="258"/>
      <c r="Q50" s="102"/>
    </row>
    <row r="51" spans="1:17" ht="12.75">
      <c r="A51" s="258" t="s">
        <v>46</v>
      </c>
      <c r="B51" s="258"/>
      <c r="C51" s="17"/>
      <c r="D51" s="258"/>
      <c r="E51" s="258"/>
      <c r="F51" s="258"/>
      <c r="G51" s="258"/>
      <c r="H51" s="258"/>
      <c r="I51" s="258"/>
      <c r="J51" s="258"/>
      <c r="K51" s="258"/>
      <c r="L51" s="258"/>
      <c r="M51" s="258"/>
      <c r="N51" s="258"/>
      <c r="O51" s="258"/>
      <c r="P51" s="258"/>
      <c r="Q51" s="102"/>
    </row>
    <row r="52" spans="1:103" s="41" customFormat="1" ht="12.75">
      <c r="A52" s="13"/>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row>
    <row r="53" spans="1:103" s="41" customFormat="1" ht="12.75">
      <c r="A53" s="13"/>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row>
    <row r="54" spans="1:103" s="41" customFormat="1" ht="12.75">
      <c r="A54" s="13"/>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row>
    <row r="55" spans="1:103" s="41" customFormat="1" ht="12.75">
      <c r="A55" s="13"/>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row>
    <row r="56" spans="1:103" s="41" customFormat="1" ht="12.75">
      <c r="A56" s="13"/>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row>
    <row r="57" spans="1:103" s="41" customFormat="1" ht="12.75">
      <c r="A57" s="13"/>
      <c r="B57" s="42"/>
      <c r="C57" s="42"/>
      <c r="D57" s="13"/>
      <c r="E57" s="42"/>
      <c r="F57" s="42"/>
      <c r="G57" s="42"/>
      <c r="H57" s="13"/>
      <c r="I57" s="42"/>
      <c r="J57" s="42"/>
      <c r="K57" s="42"/>
      <c r="L57" s="42"/>
      <c r="M57" s="42"/>
      <c r="N57" s="42"/>
      <c r="O57" s="42"/>
      <c r="P57" s="42"/>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row>
    <row r="58" spans="1:103" s="41" customFormat="1" ht="12.75">
      <c r="A58" s="13"/>
      <c r="B58" s="42"/>
      <c r="C58" s="42"/>
      <c r="D58" s="13"/>
      <c r="E58" s="42"/>
      <c r="F58" s="42"/>
      <c r="G58" s="42"/>
      <c r="H58" s="13"/>
      <c r="I58" s="42"/>
      <c r="J58" s="42"/>
      <c r="K58" s="42"/>
      <c r="L58" s="42"/>
      <c r="M58" s="42"/>
      <c r="N58" s="42"/>
      <c r="O58" s="42"/>
      <c r="P58" s="42"/>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row>
    <row r="59" spans="1:103" s="41" customFormat="1" ht="12.75">
      <c r="A59" s="13"/>
      <c r="B59" s="42"/>
      <c r="C59" s="42"/>
      <c r="D59" s="13"/>
      <c r="E59" s="42"/>
      <c r="F59" s="42"/>
      <c r="G59" s="42"/>
      <c r="H59" s="13"/>
      <c r="I59" s="42"/>
      <c r="J59" s="42"/>
      <c r="K59" s="42"/>
      <c r="L59" s="42"/>
      <c r="M59" s="42"/>
      <c r="N59" s="42"/>
      <c r="O59" s="42"/>
      <c r="P59" s="42"/>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row>
    <row r="60" spans="1:103" s="41" customFormat="1" ht="12.75">
      <c r="A60" s="13"/>
      <c r="B60" s="42"/>
      <c r="C60" s="42"/>
      <c r="D60" s="13"/>
      <c r="E60" s="42"/>
      <c r="F60" s="42"/>
      <c r="G60" s="42"/>
      <c r="H60" s="13"/>
      <c r="I60" s="42"/>
      <c r="J60" s="42"/>
      <c r="K60" s="42"/>
      <c r="L60" s="42"/>
      <c r="M60" s="42"/>
      <c r="N60" s="42"/>
      <c r="O60" s="42"/>
      <c r="P60" s="42"/>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row>
    <row r="61" spans="1:103" s="41" customFormat="1" ht="12.75">
      <c r="A61" s="13"/>
      <c r="B61" s="42"/>
      <c r="C61" s="42"/>
      <c r="D61" s="13"/>
      <c r="E61" s="42"/>
      <c r="F61" s="42"/>
      <c r="G61" s="42"/>
      <c r="H61" s="13"/>
      <c r="I61" s="42"/>
      <c r="J61" s="42"/>
      <c r="K61" s="42"/>
      <c r="L61" s="42"/>
      <c r="M61" s="42"/>
      <c r="N61" s="42"/>
      <c r="O61" s="42"/>
      <c r="P61" s="42"/>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row>
    <row r="62" spans="1:103" s="41" customFormat="1" ht="12.75">
      <c r="A62" s="13"/>
      <c r="B62" s="42"/>
      <c r="C62" s="42"/>
      <c r="D62" s="13"/>
      <c r="E62" s="42"/>
      <c r="F62" s="42"/>
      <c r="G62" s="42"/>
      <c r="H62" s="13"/>
      <c r="I62" s="42"/>
      <c r="J62" s="42"/>
      <c r="K62" s="42"/>
      <c r="L62" s="42"/>
      <c r="M62" s="42"/>
      <c r="N62" s="42"/>
      <c r="O62" s="42"/>
      <c r="P62" s="42"/>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row>
    <row r="63" spans="1:103" s="41" customFormat="1" ht="12.75">
      <c r="A63" s="13"/>
      <c r="B63" s="42"/>
      <c r="C63" s="42"/>
      <c r="D63" s="13"/>
      <c r="E63" s="42"/>
      <c r="F63" s="42"/>
      <c r="G63" s="42"/>
      <c r="H63" s="13"/>
      <c r="I63" s="42"/>
      <c r="J63" s="42"/>
      <c r="K63" s="42"/>
      <c r="L63" s="42"/>
      <c r="M63" s="42"/>
      <c r="N63" s="42"/>
      <c r="O63" s="42"/>
      <c r="P63" s="42"/>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row>
    <row r="64" spans="1:103" s="41" customFormat="1" ht="12.75">
      <c r="A64" s="13"/>
      <c r="B64" s="42"/>
      <c r="C64" s="42"/>
      <c r="D64" s="13"/>
      <c r="E64" s="42"/>
      <c r="F64" s="42"/>
      <c r="G64" s="42"/>
      <c r="H64" s="13"/>
      <c r="I64" s="42"/>
      <c r="J64" s="42"/>
      <c r="K64" s="42"/>
      <c r="L64" s="42"/>
      <c r="M64" s="42"/>
      <c r="N64" s="42"/>
      <c r="O64" s="42"/>
      <c r="P64" s="42"/>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row>
    <row r="65" spans="1:103" s="41" customFormat="1" ht="12.75">
      <c r="A65" s="13"/>
      <c r="B65" s="42"/>
      <c r="C65" s="42"/>
      <c r="D65" s="13"/>
      <c r="E65" s="42"/>
      <c r="F65" s="42"/>
      <c r="G65" s="42"/>
      <c r="H65" s="13"/>
      <c r="I65" s="42"/>
      <c r="J65" s="42"/>
      <c r="K65" s="42"/>
      <c r="L65" s="42"/>
      <c r="M65" s="42"/>
      <c r="N65" s="42"/>
      <c r="O65" s="42"/>
      <c r="P65" s="42"/>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row>
    <row r="66" spans="1:103" s="41" customFormat="1" ht="12.75">
      <c r="A66" s="13"/>
      <c r="B66" s="42"/>
      <c r="C66" s="42"/>
      <c r="D66" s="13"/>
      <c r="E66" s="42"/>
      <c r="F66" s="42"/>
      <c r="G66" s="42"/>
      <c r="H66" s="13"/>
      <c r="I66" s="42"/>
      <c r="J66" s="42"/>
      <c r="K66" s="42"/>
      <c r="L66" s="42"/>
      <c r="M66" s="42"/>
      <c r="N66" s="42"/>
      <c r="O66" s="42"/>
      <c r="P66" s="42"/>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row>
    <row r="67" spans="1:103" s="41" customFormat="1" ht="12.75">
      <c r="A67" s="13"/>
      <c r="B67" s="42"/>
      <c r="C67" s="42"/>
      <c r="D67" s="13"/>
      <c r="E67" s="42"/>
      <c r="F67" s="42"/>
      <c r="G67" s="42"/>
      <c r="H67" s="13"/>
      <c r="I67" s="42"/>
      <c r="J67" s="42"/>
      <c r="K67" s="42"/>
      <c r="L67" s="42"/>
      <c r="M67" s="42"/>
      <c r="N67" s="42"/>
      <c r="O67" s="42"/>
      <c r="P67" s="42"/>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row>
    <row r="68" spans="1:103" s="41" customFormat="1" ht="12.75">
      <c r="A68" s="13"/>
      <c r="B68" s="42"/>
      <c r="C68" s="42"/>
      <c r="D68" s="13"/>
      <c r="E68" s="42"/>
      <c r="F68" s="42"/>
      <c r="G68" s="42"/>
      <c r="H68" s="42"/>
      <c r="I68" s="42"/>
      <c r="J68" s="42"/>
      <c r="K68" s="42"/>
      <c r="L68" s="42"/>
      <c r="M68" s="42"/>
      <c r="N68" s="42"/>
      <c r="O68" s="42"/>
      <c r="P68" s="42"/>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row>
    <row r="69" spans="1:103" s="41" customFormat="1" ht="12.75">
      <c r="A69" s="13"/>
      <c r="B69" s="42"/>
      <c r="C69" s="42"/>
      <c r="D69" s="13"/>
      <c r="E69" s="42"/>
      <c r="F69" s="42"/>
      <c r="G69" s="42"/>
      <c r="H69" s="42"/>
      <c r="I69" s="42"/>
      <c r="J69" s="42"/>
      <c r="K69" s="42"/>
      <c r="L69" s="42"/>
      <c r="M69" s="42"/>
      <c r="N69" s="42"/>
      <c r="O69" s="42"/>
      <c r="P69" s="42"/>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row>
    <row r="70" spans="1:103" s="41" customFormat="1" ht="12.75">
      <c r="A70" s="13"/>
      <c r="B70" s="42"/>
      <c r="C70" s="42"/>
      <c r="D70" s="13"/>
      <c r="E70" s="42"/>
      <c r="F70" s="42"/>
      <c r="G70" s="42"/>
      <c r="H70" s="42"/>
      <c r="I70" s="42"/>
      <c r="J70" s="42"/>
      <c r="K70" s="42"/>
      <c r="L70" s="42"/>
      <c r="M70" s="42"/>
      <c r="N70" s="42"/>
      <c r="O70" s="42"/>
      <c r="P70" s="42"/>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row>
    <row r="71" spans="1:103" s="41" customFormat="1" ht="12.75">
      <c r="A71" s="13"/>
      <c r="B71" s="42"/>
      <c r="C71" s="42"/>
      <c r="D71" s="13"/>
      <c r="E71" s="42"/>
      <c r="F71" s="42"/>
      <c r="G71" s="42"/>
      <c r="H71" s="42"/>
      <c r="I71" s="42"/>
      <c r="J71" s="42"/>
      <c r="K71" s="42"/>
      <c r="L71" s="42"/>
      <c r="M71" s="42"/>
      <c r="N71" s="42"/>
      <c r="O71" s="42"/>
      <c r="P71" s="42"/>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row>
    <row r="72" spans="1:103" s="41" customFormat="1" ht="12.75">
      <c r="A72" s="13"/>
      <c r="B72" s="42"/>
      <c r="C72" s="42"/>
      <c r="D72" s="13"/>
      <c r="E72" s="42"/>
      <c r="F72" s="42"/>
      <c r="G72" s="42"/>
      <c r="H72" s="42"/>
      <c r="I72" s="42"/>
      <c r="J72" s="42"/>
      <c r="K72" s="42"/>
      <c r="L72" s="42"/>
      <c r="M72" s="42"/>
      <c r="N72" s="42"/>
      <c r="O72" s="42"/>
      <c r="P72" s="42"/>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row>
    <row r="73" spans="1:103" s="41" customFormat="1" ht="12.75">
      <c r="A73" s="13"/>
      <c r="B73" s="42"/>
      <c r="C73" s="42"/>
      <c r="D73" s="13"/>
      <c r="E73" s="42"/>
      <c r="F73" s="42"/>
      <c r="G73" s="42"/>
      <c r="H73" s="42"/>
      <c r="I73" s="42"/>
      <c r="J73" s="42"/>
      <c r="K73" s="42"/>
      <c r="L73" s="42"/>
      <c r="M73" s="42"/>
      <c r="N73" s="42"/>
      <c r="O73" s="42"/>
      <c r="P73" s="42"/>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row>
    <row r="74" spans="1:103" s="41" customFormat="1" ht="12.75">
      <c r="A74" s="13"/>
      <c r="B74" s="42"/>
      <c r="C74" s="42"/>
      <c r="D74" s="42"/>
      <c r="E74" s="42"/>
      <c r="F74" s="42"/>
      <c r="G74" s="42"/>
      <c r="H74" s="42"/>
      <c r="I74" s="42"/>
      <c r="J74" s="42"/>
      <c r="K74" s="42"/>
      <c r="L74" s="42"/>
      <c r="M74" s="42"/>
      <c r="N74" s="42"/>
      <c r="O74" s="42"/>
      <c r="P74" s="42"/>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row>
    <row r="75" spans="1:103" s="41" customFormat="1" ht="12.75">
      <c r="A75" s="13"/>
      <c r="B75" s="42"/>
      <c r="C75" s="42"/>
      <c r="D75" s="42"/>
      <c r="E75" s="42"/>
      <c r="F75" s="42"/>
      <c r="G75" s="42"/>
      <c r="H75" s="42"/>
      <c r="I75" s="42"/>
      <c r="J75" s="42"/>
      <c r="K75" s="42"/>
      <c r="L75" s="42"/>
      <c r="M75" s="42"/>
      <c r="N75" s="42"/>
      <c r="O75" s="42"/>
      <c r="P75" s="42"/>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row>
    <row r="76" spans="1:103" s="41" customFormat="1" ht="12.75">
      <c r="A76" s="13"/>
      <c r="B76" s="42"/>
      <c r="C76" s="42"/>
      <c r="D76" s="42"/>
      <c r="E76" s="42"/>
      <c r="F76" s="42"/>
      <c r="G76" s="42"/>
      <c r="H76" s="42"/>
      <c r="I76" s="42"/>
      <c r="J76" s="42"/>
      <c r="K76" s="42"/>
      <c r="L76" s="42"/>
      <c r="M76" s="42"/>
      <c r="N76" s="42"/>
      <c r="O76" s="42"/>
      <c r="P76" s="42"/>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row>
    <row r="77" spans="1:103" s="41" customFormat="1" ht="12.75">
      <c r="A77" s="13"/>
      <c r="B77" s="42"/>
      <c r="C77" s="42"/>
      <c r="D77" s="42"/>
      <c r="E77" s="42"/>
      <c r="F77" s="42"/>
      <c r="G77" s="42"/>
      <c r="H77" s="42"/>
      <c r="I77" s="42"/>
      <c r="J77" s="42"/>
      <c r="K77" s="42"/>
      <c r="L77" s="42"/>
      <c r="M77" s="42"/>
      <c r="N77" s="42"/>
      <c r="O77" s="42"/>
      <c r="P77" s="42"/>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row>
    <row r="78" spans="1:103" s="41" customFormat="1" ht="12.75">
      <c r="A78" s="13"/>
      <c r="B78" s="42"/>
      <c r="C78" s="42"/>
      <c r="D78" s="42"/>
      <c r="E78" s="42"/>
      <c r="F78" s="42"/>
      <c r="G78" s="42"/>
      <c r="H78" s="42"/>
      <c r="I78" s="42"/>
      <c r="J78" s="42"/>
      <c r="K78" s="42"/>
      <c r="L78" s="42"/>
      <c r="M78" s="42"/>
      <c r="N78" s="42"/>
      <c r="O78" s="42"/>
      <c r="P78" s="42"/>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row>
    <row r="79" spans="1:103" s="41" customFormat="1" ht="12.75">
      <c r="A79" s="13"/>
      <c r="B79" s="42"/>
      <c r="C79" s="42"/>
      <c r="D79" s="42"/>
      <c r="E79" s="42"/>
      <c r="F79" s="42"/>
      <c r="G79" s="42"/>
      <c r="H79" s="42"/>
      <c r="I79" s="42"/>
      <c r="J79" s="42"/>
      <c r="K79" s="42"/>
      <c r="L79" s="42"/>
      <c r="M79" s="42"/>
      <c r="N79" s="42"/>
      <c r="O79" s="42"/>
      <c r="P79" s="42"/>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row>
    <row r="80" spans="1:103" s="41" customFormat="1" ht="12.75">
      <c r="A80" s="13"/>
      <c r="B80" s="42"/>
      <c r="C80" s="42"/>
      <c r="D80" s="42"/>
      <c r="E80" s="42"/>
      <c r="F80" s="42"/>
      <c r="G80" s="42"/>
      <c r="H80" s="42"/>
      <c r="I80" s="42"/>
      <c r="J80" s="42"/>
      <c r="K80" s="42"/>
      <c r="L80" s="42"/>
      <c r="M80" s="42"/>
      <c r="N80" s="42"/>
      <c r="O80" s="42"/>
      <c r="P80" s="42"/>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row>
    <row r="81" spans="1:103" s="41" customFormat="1" ht="12.75">
      <c r="A81" s="13"/>
      <c r="B81" s="42"/>
      <c r="C81" s="42"/>
      <c r="D81" s="42"/>
      <c r="E81" s="42"/>
      <c r="F81" s="42"/>
      <c r="G81" s="42"/>
      <c r="H81" s="42"/>
      <c r="I81" s="42"/>
      <c r="J81" s="42"/>
      <c r="K81" s="42"/>
      <c r="L81" s="42"/>
      <c r="M81" s="42"/>
      <c r="N81" s="42"/>
      <c r="O81" s="42"/>
      <c r="P81" s="42"/>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row>
    <row r="82" spans="1:103" s="41" customFormat="1" ht="12.75">
      <c r="A82" s="13"/>
      <c r="B82" s="42"/>
      <c r="C82" s="42"/>
      <c r="D82" s="42"/>
      <c r="E82" s="42"/>
      <c r="F82" s="42"/>
      <c r="G82" s="42"/>
      <c r="H82" s="42"/>
      <c r="I82" s="42"/>
      <c r="J82" s="42"/>
      <c r="K82" s="42"/>
      <c r="L82" s="42"/>
      <c r="M82" s="42"/>
      <c r="N82" s="42"/>
      <c r="O82" s="42"/>
      <c r="P82" s="42"/>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row>
    <row r="83" spans="1:103" s="41" customFormat="1" ht="12.75">
      <c r="A83" s="13"/>
      <c r="B83" s="42"/>
      <c r="C83" s="42"/>
      <c r="D83" s="42"/>
      <c r="E83" s="42"/>
      <c r="F83" s="42"/>
      <c r="G83" s="42"/>
      <c r="H83" s="42"/>
      <c r="I83" s="42"/>
      <c r="J83" s="42"/>
      <c r="K83" s="42"/>
      <c r="L83" s="42"/>
      <c r="M83" s="42"/>
      <c r="N83" s="42"/>
      <c r="O83" s="42"/>
      <c r="P83" s="42"/>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row>
    <row r="84" spans="1:103" s="41" customFormat="1" ht="12.75">
      <c r="A84" s="42"/>
      <c r="B84" s="42"/>
      <c r="C84" s="42"/>
      <c r="D84" s="42"/>
      <c r="E84" s="42"/>
      <c r="F84" s="42"/>
      <c r="G84" s="42"/>
      <c r="H84" s="42"/>
      <c r="I84" s="42"/>
      <c r="J84" s="42"/>
      <c r="K84" s="42"/>
      <c r="L84" s="42"/>
      <c r="M84" s="42"/>
      <c r="N84" s="42"/>
      <c r="O84" s="42"/>
      <c r="P84" s="42"/>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row>
    <row r="85" spans="1:103" s="41" customFormat="1" ht="12.75">
      <c r="A85" s="42"/>
      <c r="B85" s="42"/>
      <c r="C85" s="42"/>
      <c r="D85" s="42"/>
      <c r="E85" s="42"/>
      <c r="F85" s="42"/>
      <c r="G85" s="42"/>
      <c r="H85" s="42"/>
      <c r="I85" s="42"/>
      <c r="J85" s="42"/>
      <c r="K85" s="42"/>
      <c r="L85" s="42"/>
      <c r="M85" s="42"/>
      <c r="N85" s="42"/>
      <c r="O85" s="42"/>
      <c r="P85" s="42"/>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row>
    <row r="86" spans="1:103" s="41" customFormat="1" ht="12.75">
      <c r="A86" s="42"/>
      <c r="B86" s="42"/>
      <c r="C86" s="42"/>
      <c r="D86" s="42"/>
      <c r="E86" s="42"/>
      <c r="F86" s="42"/>
      <c r="G86" s="42"/>
      <c r="H86" s="42"/>
      <c r="I86" s="42"/>
      <c r="J86" s="42"/>
      <c r="K86" s="42"/>
      <c r="L86" s="42"/>
      <c r="M86" s="42"/>
      <c r="N86" s="42"/>
      <c r="O86" s="42"/>
      <c r="P86" s="42"/>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row>
    <row r="87" spans="1:103" s="41" customFormat="1" ht="12.75">
      <c r="A87" s="42"/>
      <c r="B87" s="42"/>
      <c r="C87" s="42"/>
      <c r="D87" s="42"/>
      <c r="E87" s="42"/>
      <c r="F87" s="42"/>
      <c r="G87" s="42"/>
      <c r="H87" s="42"/>
      <c r="I87" s="42"/>
      <c r="J87" s="42"/>
      <c r="K87" s="42"/>
      <c r="L87" s="42"/>
      <c r="M87" s="42"/>
      <c r="N87" s="42"/>
      <c r="O87" s="42"/>
      <c r="P87" s="42"/>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row>
    <row r="88" spans="1:103" s="41" customFormat="1" ht="12.75">
      <c r="A88" s="42"/>
      <c r="B88" s="42"/>
      <c r="C88" s="42"/>
      <c r="D88" s="42"/>
      <c r="E88" s="42"/>
      <c r="F88" s="42"/>
      <c r="G88" s="42"/>
      <c r="H88" s="42"/>
      <c r="I88" s="42"/>
      <c r="J88" s="42"/>
      <c r="K88" s="42"/>
      <c r="L88" s="42"/>
      <c r="M88" s="42"/>
      <c r="N88" s="42"/>
      <c r="O88" s="42"/>
      <c r="P88" s="42"/>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row>
    <row r="89" spans="1:103" s="41" customFormat="1" ht="12.75">
      <c r="A89" s="42"/>
      <c r="B89" s="42"/>
      <c r="C89" s="42"/>
      <c r="D89" s="42"/>
      <c r="E89" s="42"/>
      <c r="F89" s="42"/>
      <c r="G89" s="42"/>
      <c r="H89" s="42"/>
      <c r="I89" s="42"/>
      <c r="J89" s="42"/>
      <c r="K89" s="42"/>
      <c r="L89" s="42"/>
      <c r="M89" s="42"/>
      <c r="N89" s="42"/>
      <c r="O89" s="42"/>
      <c r="P89" s="42"/>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row>
    <row r="90" spans="1:103" s="41" customFormat="1" ht="12.75">
      <c r="A90" s="42"/>
      <c r="B90" s="42"/>
      <c r="C90" s="42"/>
      <c r="D90" s="42"/>
      <c r="E90" s="42"/>
      <c r="F90" s="42"/>
      <c r="G90" s="42"/>
      <c r="H90" s="42"/>
      <c r="I90" s="42"/>
      <c r="J90" s="42"/>
      <c r="K90" s="42"/>
      <c r="L90" s="42"/>
      <c r="M90" s="42"/>
      <c r="N90" s="42"/>
      <c r="O90" s="42"/>
      <c r="P90" s="42"/>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row>
    <row r="91" spans="1:103" s="41" customFormat="1" ht="12.75">
      <c r="A91" s="42"/>
      <c r="B91" s="42"/>
      <c r="C91" s="42"/>
      <c r="D91" s="42"/>
      <c r="E91" s="42"/>
      <c r="F91" s="42"/>
      <c r="G91" s="42"/>
      <c r="H91" s="42"/>
      <c r="I91" s="42"/>
      <c r="J91" s="42"/>
      <c r="K91" s="42"/>
      <c r="L91" s="42"/>
      <c r="M91" s="42"/>
      <c r="N91" s="42"/>
      <c r="O91" s="42"/>
      <c r="P91" s="42"/>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row>
    <row r="92" spans="1:103" s="41" customFormat="1" ht="12.75">
      <c r="A92" s="42"/>
      <c r="B92" s="42"/>
      <c r="C92" s="42"/>
      <c r="D92" s="42"/>
      <c r="E92" s="42"/>
      <c r="F92" s="42"/>
      <c r="G92" s="42"/>
      <c r="H92" s="42"/>
      <c r="I92" s="42"/>
      <c r="J92" s="42"/>
      <c r="K92" s="42"/>
      <c r="L92" s="42"/>
      <c r="M92" s="42"/>
      <c r="N92" s="42"/>
      <c r="O92" s="42"/>
      <c r="P92" s="42"/>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row>
    <row r="93" spans="1:103" s="41" customFormat="1" ht="12.75">
      <c r="A93" s="42"/>
      <c r="B93" s="42"/>
      <c r="C93" s="42"/>
      <c r="D93" s="42"/>
      <c r="E93" s="42"/>
      <c r="F93" s="42"/>
      <c r="G93" s="42"/>
      <c r="H93" s="42"/>
      <c r="I93" s="42"/>
      <c r="J93" s="42"/>
      <c r="K93" s="42"/>
      <c r="L93" s="42"/>
      <c r="M93" s="42"/>
      <c r="N93" s="42"/>
      <c r="O93" s="42"/>
      <c r="P93" s="42"/>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row>
    <row r="94" spans="1:103" s="41" customFormat="1" ht="12.75">
      <c r="A94" s="42"/>
      <c r="B94" s="42"/>
      <c r="C94" s="42"/>
      <c r="D94" s="42"/>
      <c r="E94" s="42"/>
      <c r="F94" s="42"/>
      <c r="G94" s="42"/>
      <c r="H94" s="42"/>
      <c r="I94" s="42"/>
      <c r="J94" s="42"/>
      <c r="K94" s="42"/>
      <c r="L94" s="42"/>
      <c r="M94" s="42"/>
      <c r="N94" s="42"/>
      <c r="O94" s="42"/>
      <c r="P94" s="42"/>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row>
    <row r="95" spans="1:103" s="41" customFormat="1" ht="12.75">
      <c r="A95" s="42"/>
      <c r="B95" s="42"/>
      <c r="C95" s="42"/>
      <c r="D95" s="42"/>
      <c r="E95" s="42"/>
      <c r="F95" s="42"/>
      <c r="G95" s="42"/>
      <c r="H95" s="42"/>
      <c r="I95" s="42"/>
      <c r="J95" s="42"/>
      <c r="K95" s="42"/>
      <c r="L95" s="42"/>
      <c r="M95" s="42"/>
      <c r="N95" s="42"/>
      <c r="O95" s="42"/>
      <c r="P95" s="42"/>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row>
    <row r="96" spans="1:103" s="41" customFormat="1" ht="12.75">
      <c r="A96" s="42"/>
      <c r="B96" s="42"/>
      <c r="C96" s="42"/>
      <c r="D96" s="42"/>
      <c r="E96" s="42"/>
      <c r="F96" s="42"/>
      <c r="G96" s="42"/>
      <c r="H96" s="42"/>
      <c r="I96" s="42"/>
      <c r="J96" s="42"/>
      <c r="K96" s="42"/>
      <c r="L96" s="42"/>
      <c r="M96" s="42"/>
      <c r="N96" s="42"/>
      <c r="O96" s="42"/>
      <c r="P96" s="42"/>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row>
    <row r="97" spans="1:103" s="41" customFormat="1" ht="12.75">
      <c r="A97" s="42"/>
      <c r="B97" s="42"/>
      <c r="C97" s="42"/>
      <c r="D97" s="42"/>
      <c r="E97" s="42"/>
      <c r="F97" s="42"/>
      <c r="G97" s="42"/>
      <c r="H97" s="42"/>
      <c r="I97" s="42"/>
      <c r="J97" s="42"/>
      <c r="K97" s="42"/>
      <c r="L97" s="42"/>
      <c r="M97" s="42"/>
      <c r="N97" s="42"/>
      <c r="O97" s="42"/>
      <c r="P97" s="42"/>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row>
    <row r="98" spans="1:103" s="41" customFormat="1" ht="12.7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row>
    <row r="99" spans="1:103" s="41" customFormat="1" ht="12.7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row>
    <row r="100" spans="1:103" s="41" customFormat="1" ht="12.7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row>
    <row r="101" spans="1:103" s="41" customFormat="1" ht="12.7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row>
    <row r="102" spans="1:103" s="41" customFormat="1" ht="12.7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row>
    <row r="103" spans="1:103" s="41" customFormat="1" ht="12.7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row>
    <row r="104" spans="1:103" s="41" customFormat="1" ht="12.7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row>
    <row r="105" spans="1:103" s="41" customFormat="1" ht="12.7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row>
    <row r="106" spans="1:103" ht="12.7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row>
    <row r="107" spans="1:103" ht="12.7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row>
    <row r="108" spans="1:103" ht="12.7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row>
    <row r="109" spans="1:103" ht="12.7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row>
    <row r="110" spans="1:103" ht="12.7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row>
    <row r="111" spans="1:103" ht="12.7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row>
    <row r="112" spans="1:103" ht="12.7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row>
    <row r="113" spans="1:103" ht="12.7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row>
    <row r="114" spans="1:103" ht="12.7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row>
    <row r="115" spans="1:103" ht="12.7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row>
    <row r="116" spans="1:103" ht="12.7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row>
    <row r="117" spans="1:103" ht="12.7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row>
    <row r="118" spans="1:103" ht="12.7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row>
    <row r="119" spans="1:103" ht="12.7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row>
    <row r="120" spans="1:103" ht="12.7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row>
    <row r="121" spans="1:103" ht="12.7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row>
    <row r="122" spans="1:103" ht="12.7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row>
    <row r="123" spans="1:103" ht="12.7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row>
    <row r="124" spans="1:103" ht="12.7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row>
    <row r="125" spans="1:103" ht="12.7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row>
    <row r="126" spans="1:103" ht="12.7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row>
    <row r="127" spans="1:34" ht="12.7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row>
    <row r="128" spans="17:34" ht="12.75">
      <c r="Q128" s="37"/>
      <c r="R128" s="37"/>
      <c r="S128" s="37"/>
      <c r="T128" s="37"/>
      <c r="U128" s="37"/>
      <c r="V128" s="37"/>
      <c r="W128" s="37"/>
      <c r="X128" s="37"/>
      <c r="Y128" s="37"/>
      <c r="Z128" s="37"/>
      <c r="AA128" s="37"/>
      <c r="AB128" s="37"/>
      <c r="AC128" s="37"/>
      <c r="AD128" s="37"/>
      <c r="AE128" s="37"/>
      <c r="AF128" s="37"/>
      <c r="AG128" s="37"/>
      <c r="AH128" s="37"/>
    </row>
    <row r="129" spans="17:34" ht="12.75">
      <c r="Q129" s="37"/>
      <c r="R129" s="37"/>
      <c r="S129" s="37"/>
      <c r="T129" s="37"/>
      <c r="U129" s="37"/>
      <c r="V129" s="37"/>
      <c r="W129" s="37"/>
      <c r="X129" s="37"/>
      <c r="Y129" s="37"/>
      <c r="Z129" s="37"/>
      <c r="AA129" s="37"/>
      <c r="AB129" s="37"/>
      <c r="AC129" s="37"/>
      <c r="AD129" s="37"/>
      <c r="AE129" s="37"/>
      <c r="AF129" s="37"/>
      <c r="AG129" s="37"/>
      <c r="AH129" s="37"/>
    </row>
  </sheetData>
  <sheetProtection/>
  <mergeCells count="42">
    <mergeCell ref="A1:P1"/>
    <mergeCell ref="A2:P2"/>
    <mergeCell ref="A3:P3"/>
    <mergeCell ref="A4:P4"/>
    <mergeCell ref="M9:N9"/>
    <mergeCell ref="A10:I10"/>
    <mergeCell ref="J10:K10"/>
    <mergeCell ref="O10:P10"/>
    <mergeCell ref="A9:B9"/>
    <mergeCell ref="D9:E9"/>
    <mergeCell ref="A8:B8"/>
    <mergeCell ref="C8:P8"/>
    <mergeCell ref="A5:B5"/>
    <mergeCell ref="C5:O5"/>
    <mergeCell ref="A6:B6"/>
    <mergeCell ref="F9:H9"/>
    <mergeCell ref="I9:L9"/>
    <mergeCell ref="C6:O6"/>
    <mergeCell ref="A7:B7"/>
    <mergeCell ref="A11:P11"/>
    <mergeCell ref="F12:K12"/>
    <mergeCell ref="C41:K41"/>
    <mergeCell ref="A48:B48"/>
    <mergeCell ref="C48:E48"/>
    <mergeCell ref="F48:H48"/>
    <mergeCell ref="I48:K48"/>
    <mergeCell ref="L48:P48"/>
    <mergeCell ref="C43:K43"/>
    <mergeCell ref="C44:K44"/>
    <mergeCell ref="A51:B51"/>
    <mergeCell ref="D51:P51"/>
    <mergeCell ref="A49:B49"/>
    <mergeCell ref="C49:E49"/>
    <mergeCell ref="F49:K49"/>
    <mergeCell ref="L49:P49"/>
    <mergeCell ref="C17:F17"/>
    <mergeCell ref="C30:E30"/>
    <mergeCell ref="A45:P45"/>
    <mergeCell ref="A46:L46"/>
    <mergeCell ref="A47:P47"/>
    <mergeCell ref="A50:P50"/>
    <mergeCell ref="C42:K42"/>
  </mergeCells>
  <printOptions gridLines="1"/>
  <pageMargins left="0.36" right="0.4" top="0.57" bottom="0.53" header="0.5" footer="0.5"/>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tabColor rgb="FFFF0000"/>
  </sheetPr>
  <dimension ref="A1:T126"/>
  <sheetViews>
    <sheetView view="pageBreakPreview" zoomScale="106" zoomScaleSheetLayoutView="106" zoomScalePageLayoutView="0" workbookViewId="0" topLeftCell="A1">
      <selection activeCell="U13" sqref="U13"/>
    </sheetView>
  </sheetViews>
  <sheetFormatPr defaultColWidth="9.00390625" defaultRowHeight="12.75"/>
  <cols>
    <col min="1" max="1" width="4.00390625" style="110" customWidth="1"/>
    <col min="2" max="2" width="11.875" style="110" customWidth="1"/>
    <col min="3" max="3" width="35.00390625" style="110" customWidth="1"/>
    <col min="4" max="4" width="6.00390625" style="110" customWidth="1"/>
    <col min="5" max="5" width="8.75390625" style="110" customWidth="1"/>
    <col min="6" max="6" width="6.75390625" style="110" customWidth="1"/>
    <col min="7" max="7" width="7.625" style="110" customWidth="1"/>
    <col min="8" max="8" width="6.125" style="120" customWidth="1"/>
    <col min="9" max="9" width="7.125" style="120" customWidth="1"/>
    <col min="10" max="10" width="6.625" style="110" customWidth="1"/>
    <col min="11" max="12" width="7.75390625" style="110" customWidth="1"/>
    <col min="13" max="13" width="8.25390625" style="110" customWidth="1"/>
    <col min="14" max="14" width="10.00390625" style="110" customWidth="1"/>
    <col min="15" max="15" width="7.25390625" style="110" customWidth="1"/>
    <col min="16" max="16" width="10.375" style="110" customWidth="1"/>
    <col min="17" max="17" width="9.125" style="110" customWidth="1"/>
    <col min="18" max="18" width="8.875" style="110" customWidth="1"/>
    <col min="19" max="20" width="9.125" style="110" hidden="1" customWidth="1"/>
    <col min="21" max="16384" width="9.125" style="110" customWidth="1"/>
  </cols>
  <sheetData>
    <row r="1" spans="1:16" s="109" customFormat="1" ht="15.75" customHeight="1">
      <c r="A1" s="317" t="s">
        <v>103</v>
      </c>
      <c r="B1" s="317"/>
      <c r="C1" s="317"/>
      <c r="D1" s="317"/>
      <c r="E1" s="317"/>
      <c r="F1" s="317"/>
      <c r="G1" s="317"/>
      <c r="H1" s="317"/>
      <c r="I1" s="317"/>
      <c r="J1" s="317"/>
      <c r="K1" s="317"/>
      <c r="L1" s="317"/>
      <c r="M1" s="317"/>
      <c r="N1" s="317"/>
      <c r="O1" s="317"/>
      <c r="P1" s="317"/>
    </row>
    <row r="2" spans="1:16" ht="14.25">
      <c r="A2" s="318" t="s">
        <v>58</v>
      </c>
      <c r="B2" s="318"/>
      <c r="C2" s="318"/>
      <c r="D2" s="318"/>
      <c r="E2" s="318"/>
      <c r="F2" s="318"/>
      <c r="G2" s="318"/>
      <c r="H2" s="318"/>
      <c r="I2" s="318"/>
      <c r="J2" s="318"/>
      <c r="K2" s="318"/>
      <c r="L2" s="318"/>
      <c r="M2" s="318"/>
      <c r="N2" s="318"/>
      <c r="O2" s="318"/>
      <c r="P2" s="318"/>
    </row>
    <row r="3" spans="1:16" ht="12.75">
      <c r="A3" s="319" t="s">
        <v>14</v>
      </c>
      <c r="B3" s="319"/>
      <c r="C3" s="319"/>
      <c r="D3" s="319"/>
      <c r="E3" s="319"/>
      <c r="F3" s="319"/>
      <c r="G3" s="319"/>
      <c r="H3" s="319"/>
      <c r="I3" s="319"/>
      <c r="J3" s="319"/>
      <c r="K3" s="319"/>
      <c r="L3" s="319"/>
      <c r="M3" s="319"/>
      <c r="N3" s="319"/>
      <c r="O3" s="319"/>
      <c r="P3" s="319"/>
    </row>
    <row r="4" spans="1:17" s="113" customFormat="1" ht="12.75">
      <c r="A4" s="320" t="s">
        <v>15</v>
      </c>
      <c r="B4" s="320"/>
      <c r="C4" s="322" t="str">
        <f>C5</f>
        <v>Savienojošā siltumtīklu posma būvniecība, savienojot apdzīvotas vietas Dzelzava un Aizpurve</v>
      </c>
      <c r="D4" s="322"/>
      <c r="E4" s="322"/>
      <c r="F4" s="322"/>
      <c r="G4" s="322"/>
      <c r="H4" s="322"/>
      <c r="I4" s="322"/>
      <c r="J4" s="322"/>
      <c r="K4" s="322"/>
      <c r="L4" s="322"/>
      <c r="M4" s="322"/>
      <c r="N4" s="322"/>
      <c r="O4" s="322"/>
      <c r="P4" s="111"/>
      <c r="Q4" s="112"/>
    </row>
    <row r="5" spans="1:17" s="113" customFormat="1" ht="12.75">
      <c r="A5" s="320" t="s">
        <v>16</v>
      </c>
      <c r="B5" s="320"/>
      <c r="C5" s="322" t="str">
        <f>'Aprēķins -1'!C7:H7</f>
        <v>Savienojošā siltumtīklu posma būvniecība, savienojot apdzīvotas vietas Dzelzava un Aizpurve</v>
      </c>
      <c r="D5" s="322"/>
      <c r="E5" s="322"/>
      <c r="F5" s="322"/>
      <c r="G5" s="322"/>
      <c r="H5" s="322"/>
      <c r="I5" s="322"/>
      <c r="J5" s="322"/>
      <c r="K5" s="322"/>
      <c r="L5" s="322"/>
      <c r="M5" s="322"/>
      <c r="N5" s="322"/>
      <c r="O5" s="322"/>
      <c r="P5" s="111"/>
      <c r="Q5" s="112"/>
    </row>
    <row r="6" spans="1:17" s="113" customFormat="1" ht="15">
      <c r="A6" s="320" t="s">
        <v>17</v>
      </c>
      <c r="B6" s="320"/>
      <c r="C6" s="114" t="str">
        <f>'Demont.1-1'!C7</f>
        <v>Dzelzavas pagasta Dzelzavas un Aizpurves ciemi</v>
      </c>
      <c r="D6" s="115"/>
      <c r="E6" s="115"/>
      <c r="F6" s="115"/>
      <c r="G6" s="115"/>
      <c r="H6" s="115"/>
      <c r="I6" s="115"/>
      <c r="J6" s="115"/>
      <c r="K6" s="114"/>
      <c r="L6" s="114"/>
      <c r="M6" s="114"/>
      <c r="N6" s="114"/>
      <c r="O6" s="114"/>
      <c r="P6" s="114"/>
      <c r="Q6" s="112"/>
    </row>
    <row r="7" spans="1:17" s="113" customFormat="1" ht="12.75">
      <c r="A7" s="320" t="s">
        <v>18</v>
      </c>
      <c r="B7" s="320"/>
      <c r="C7" s="305"/>
      <c r="D7" s="305"/>
      <c r="E7" s="305"/>
      <c r="F7" s="305"/>
      <c r="G7" s="305"/>
      <c r="H7" s="305"/>
      <c r="I7" s="305"/>
      <c r="J7" s="305"/>
      <c r="K7" s="305"/>
      <c r="L7" s="305"/>
      <c r="M7" s="305"/>
      <c r="N7" s="305"/>
      <c r="O7" s="305"/>
      <c r="P7" s="305"/>
      <c r="Q7" s="112"/>
    </row>
    <row r="8" spans="1:17" s="113" customFormat="1" ht="12.75">
      <c r="A8" s="320" t="s">
        <v>114</v>
      </c>
      <c r="B8" s="320"/>
      <c r="C8" s="147" t="s">
        <v>19</v>
      </c>
      <c r="D8" s="305" t="s">
        <v>55</v>
      </c>
      <c r="E8" s="305"/>
      <c r="F8" s="329" t="s">
        <v>20</v>
      </c>
      <c r="G8" s="329"/>
      <c r="H8" s="329"/>
      <c r="I8" s="319" t="s">
        <v>21</v>
      </c>
      <c r="J8" s="319"/>
      <c r="K8" s="319"/>
      <c r="L8" s="319"/>
      <c r="M8" s="330">
        <f>P109</f>
        <v>0</v>
      </c>
      <c r="N8" s="331"/>
      <c r="O8" s="116" t="s">
        <v>91</v>
      </c>
      <c r="P8" s="117"/>
      <c r="Q8" s="112"/>
    </row>
    <row r="9" spans="1:17" s="113" customFormat="1" ht="12.75">
      <c r="A9" s="278"/>
      <c r="B9" s="278"/>
      <c r="C9" s="278"/>
      <c r="D9" s="278"/>
      <c r="E9" s="278"/>
      <c r="F9" s="278"/>
      <c r="G9" s="278"/>
      <c r="H9" s="278"/>
      <c r="I9" s="278"/>
      <c r="J9" s="278" t="s">
        <v>22</v>
      </c>
      <c r="K9" s="278"/>
      <c r="L9" s="118">
        <v>2018</v>
      </c>
      <c r="M9" s="116" t="s">
        <v>23</v>
      </c>
      <c r="N9" s="119"/>
      <c r="O9" s="306"/>
      <c r="P9" s="306"/>
      <c r="Q9" s="112"/>
    </row>
    <row r="10" spans="1:17" ht="12.75">
      <c r="A10" s="116"/>
      <c r="B10" s="116"/>
      <c r="C10" s="146"/>
      <c r="D10" s="146"/>
      <c r="E10" s="146"/>
      <c r="F10" s="116"/>
      <c r="G10" s="116"/>
      <c r="H10" s="116"/>
      <c r="I10" s="116"/>
      <c r="J10" s="116"/>
      <c r="K10" s="116"/>
      <c r="L10" s="116"/>
      <c r="M10" s="116"/>
      <c r="N10" s="116"/>
      <c r="O10" s="116"/>
      <c r="P10" s="116"/>
      <c r="Q10" s="120"/>
    </row>
    <row r="11" spans="1:16" ht="13.5" thickBot="1">
      <c r="A11" s="321"/>
      <c r="B11" s="321"/>
      <c r="C11" s="321"/>
      <c r="D11" s="321"/>
      <c r="E11" s="321"/>
      <c r="F11" s="321"/>
      <c r="G11" s="321"/>
      <c r="H11" s="321"/>
      <c r="I11" s="321"/>
      <c r="J11" s="321"/>
      <c r="K11" s="321"/>
      <c r="L11" s="321"/>
      <c r="M11" s="321"/>
      <c r="N11" s="321"/>
      <c r="O11" s="321"/>
      <c r="P11" s="321"/>
    </row>
    <row r="12" spans="1:16" ht="13.5" thickBot="1">
      <c r="A12" s="121" t="s">
        <v>24</v>
      </c>
      <c r="B12" s="121"/>
      <c r="C12" s="122"/>
      <c r="D12" s="121" t="s">
        <v>5</v>
      </c>
      <c r="E12" s="123" t="s">
        <v>6</v>
      </c>
      <c r="F12" s="324" t="s">
        <v>25</v>
      </c>
      <c r="G12" s="325"/>
      <c r="H12" s="325"/>
      <c r="I12" s="325"/>
      <c r="J12" s="325"/>
      <c r="K12" s="326"/>
      <c r="L12" s="124"/>
      <c r="M12" s="124"/>
      <c r="N12" s="124" t="s">
        <v>26</v>
      </c>
      <c r="O12" s="124" t="s">
        <v>7</v>
      </c>
      <c r="P12" s="125" t="s">
        <v>3</v>
      </c>
    </row>
    <row r="13" spans="1:16" ht="12.75">
      <c r="A13" s="126" t="s">
        <v>27</v>
      </c>
      <c r="B13" s="126" t="s">
        <v>28</v>
      </c>
      <c r="C13" s="126" t="s">
        <v>29</v>
      </c>
      <c r="D13" s="126" t="s">
        <v>8</v>
      </c>
      <c r="E13" s="127" t="s">
        <v>9</v>
      </c>
      <c r="F13" s="126" t="s">
        <v>30</v>
      </c>
      <c r="G13" s="121" t="s">
        <v>31</v>
      </c>
      <c r="H13" s="121" t="s">
        <v>32</v>
      </c>
      <c r="I13" s="121" t="s">
        <v>33</v>
      </c>
      <c r="J13" s="121" t="s">
        <v>93</v>
      </c>
      <c r="K13" s="121" t="s">
        <v>35</v>
      </c>
      <c r="L13" s="128" t="s">
        <v>36</v>
      </c>
      <c r="M13" s="121" t="s">
        <v>32</v>
      </c>
      <c r="N13" s="121" t="s">
        <v>33</v>
      </c>
      <c r="O13" s="121" t="s">
        <v>93</v>
      </c>
      <c r="P13" s="121" t="s">
        <v>35</v>
      </c>
    </row>
    <row r="14" spans="1:16" ht="12.75">
      <c r="A14" s="126"/>
      <c r="B14" s="126"/>
      <c r="C14" s="126"/>
      <c r="D14" s="126"/>
      <c r="E14" s="127"/>
      <c r="F14" s="126" t="s">
        <v>37</v>
      </c>
      <c r="G14" s="126" t="s">
        <v>38</v>
      </c>
      <c r="H14" s="126" t="s">
        <v>39</v>
      </c>
      <c r="I14" s="126" t="s">
        <v>40</v>
      </c>
      <c r="J14" s="126" t="s">
        <v>41</v>
      </c>
      <c r="K14" s="126" t="s">
        <v>91</v>
      </c>
      <c r="L14" s="129" t="s">
        <v>42</v>
      </c>
      <c r="M14" s="126" t="s">
        <v>39</v>
      </c>
      <c r="N14" s="126" t="s">
        <v>40</v>
      </c>
      <c r="O14" s="126" t="s">
        <v>41</v>
      </c>
      <c r="P14" s="126" t="s">
        <v>91</v>
      </c>
    </row>
    <row r="15" spans="1:16" ht="13.5" thickBot="1">
      <c r="A15" s="130" t="s">
        <v>10</v>
      </c>
      <c r="B15" s="130"/>
      <c r="C15" s="130"/>
      <c r="D15" s="130"/>
      <c r="E15" s="131"/>
      <c r="F15" s="130" t="s">
        <v>43</v>
      </c>
      <c r="G15" s="130" t="s">
        <v>92</v>
      </c>
      <c r="H15" s="130" t="s">
        <v>91</v>
      </c>
      <c r="I15" s="130" t="s">
        <v>91</v>
      </c>
      <c r="J15" s="130" t="s">
        <v>91</v>
      </c>
      <c r="K15" s="130"/>
      <c r="L15" s="132" t="s">
        <v>43</v>
      </c>
      <c r="M15" s="130" t="s">
        <v>91</v>
      </c>
      <c r="N15" s="130" t="s">
        <v>91</v>
      </c>
      <c r="O15" s="130" t="s">
        <v>91</v>
      </c>
      <c r="P15" s="130"/>
    </row>
    <row r="16" spans="1:16" ht="14.25" customHeight="1" thickBot="1">
      <c r="A16" s="133">
        <v>1</v>
      </c>
      <c r="B16" s="133">
        <v>2</v>
      </c>
      <c r="C16" s="133">
        <v>3</v>
      </c>
      <c r="D16" s="133">
        <v>4</v>
      </c>
      <c r="E16" s="133">
        <v>5</v>
      </c>
      <c r="F16" s="133">
        <v>6</v>
      </c>
      <c r="G16" s="133">
        <v>7</v>
      </c>
      <c r="H16" s="134">
        <v>8</v>
      </c>
      <c r="I16" s="135">
        <v>9</v>
      </c>
      <c r="J16" s="133">
        <v>10</v>
      </c>
      <c r="K16" s="133">
        <v>11</v>
      </c>
      <c r="L16" s="133">
        <v>12</v>
      </c>
      <c r="M16" s="133">
        <v>13</v>
      </c>
      <c r="N16" s="133">
        <v>14</v>
      </c>
      <c r="O16" s="133">
        <v>15</v>
      </c>
      <c r="P16" s="133">
        <v>16</v>
      </c>
    </row>
    <row r="17" spans="1:20" ht="76.5" customHeight="1">
      <c r="A17" s="136" t="s">
        <v>119</v>
      </c>
      <c r="B17" s="107" t="s">
        <v>0</v>
      </c>
      <c r="C17" s="158" t="s">
        <v>201</v>
      </c>
      <c r="D17" s="159" t="s">
        <v>2</v>
      </c>
      <c r="E17" s="164">
        <v>4595</v>
      </c>
      <c r="F17" s="105"/>
      <c r="G17" s="137"/>
      <c r="H17" s="137"/>
      <c r="I17" s="138"/>
      <c r="J17" s="105"/>
      <c r="K17" s="105">
        <f aca="true" t="shared" si="0" ref="K17:K22">H17+I17+J17</f>
        <v>0</v>
      </c>
      <c r="L17" s="105">
        <f aca="true" t="shared" si="1" ref="L17:L22">E17*F17</f>
        <v>0</v>
      </c>
      <c r="M17" s="105">
        <f aca="true" t="shared" si="2" ref="M17:M22">E17*H17</f>
        <v>0</v>
      </c>
      <c r="N17" s="105">
        <f aca="true" t="shared" si="3" ref="N17:N22">E17*I17</f>
        <v>0</v>
      </c>
      <c r="O17" s="105">
        <f aca="true" t="shared" si="4" ref="O17:O22">E17*J17</f>
        <v>0</v>
      </c>
      <c r="P17" s="105">
        <f aca="true" t="shared" si="5" ref="P17:P22">M17+N17+O17</f>
        <v>0</v>
      </c>
      <c r="S17" s="105">
        <v>23.65</v>
      </c>
      <c r="T17" s="105">
        <v>0.3</v>
      </c>
    </row>
    <row r="18" spans="1:20" ht="14.25" customHeight="1">
      <c r="A18" s="136" t="s">
        <v>139</v>
      </c>
      <c r="B18" s="107"/>
      <c r="C18" s="158" t="s">
        <v>232</v>
      </c>
      <c r="D18" s="159" t="s">
        <v>2</v>
      </c>
      <c r="E18" s="164">
        <v>48</v>
      </c>
      <c r="F18" s="105"/>
      <c r="G18" s="137"/>
      <c r="H18" s="137"/>
      <c r="I18" s="105"/>
      <c r="J18" s="105"/>
      <c r="K18" s="105">
        <f t="shared" si="0"/>
        <v>0</v>
      </c>
      <c r="L18" s="105">
        <f t="shared" si="1"/>
        <v>0</v>
      </c>
      <c r="M18" s="105">
        <f t="shared" si="2"/>
        <v>0</v>
      </c>
      <c r="N18" s="105">
        <f t="shared" si="3"/>
        <v>0</v>
      </c>
      <c r="O18" s="105">
        <f t="shared" si="4"/>
        <v>0</v>
      </c>
      <c r="P18" s="105">
        <f t="shared" si="5"/>
        <v>0</v>
      </c>
      <c r="S18" s="105"/>
      <c r="T18" s="105"/>
    </row>
    <row r="19" spans="1:20" ht="14.25" customHeight="1">
      <c r="A19" s="136" t="s">
        <v>140</v>
      </c>
      <c r="B19" s="107" t="s">
        <v>84</v>
      </c>
      <c r="C19" s="158" t="s">
        <v>233</v>
      </c>
      <c r="D19" s="159" t="s">
        <v>2</v>
      </c>
      <c r="E19" s="164">
        <v>24</v>
      </c>
      <c r="F19" s="105"/>
      <c r="G19" s="137"/>
      <c r="H19" s="137"/>
      <c r="I19" s="105"/>
      <c r="J19" s="105"/>
      <c r="K19" s="105">
        <f t="shared" si="0"/>
        <v>0</v>
      </c>
      <c r="L19" s="105">
        <f t="shared" si="1"/>
        <v>0</v>
      </c>
      <c r="M19" s="105">
        <f t="shared" si="2"/>
        <v>0</v>
      </c>
      <c r="N19" s="105">
        <f t="shared" si="3"/>
        <v>0</v>
      </c>
      <c r="O19" s="105">
        <f t="shared" si="4"/>
        <v>0</v>
      </c>
      <c r="P19" s="105">
        <f t="shared" si="5"/>
        <v>0</v>
      </c>
      <c r="S19" s="105">
        <v>16.5</v>
      </c>
      <c r="T19" s="105">
        <v>0.3</v>
      </c>
    </row>
    <row r="20" spans="1:20" ht="29.25" customHeight="1">
      <c r="A20" s="136" t="s">
        <v>141</v>
      </c>
      <c r="B20" s="107" t="s">
        <v>84</v>
      </c>
      <c r="C20" s="179" t="s">
        <v>202</v>
      </c>
      <c r="D20" s="180" t="s">
        <v>109</v>
      </c>
      <c r="E20" s="181" t="s">
        <v>203</v>
      </c>
      <c r="F20" s="105"/>
      <c r="G20" s="137"/>
      <c r="H20" s="137"/>
      <c r="I20" s="105"/>
      <c r="J20" s="105"/>
      <c r="K20" s="105">
        <f t="shared" si="0"/>
        <v>0</v>
      </c>
      <c r="L20" s="105">
        <f t="shared" si="1"/>
        <v>0</v>
      </c>
      <c r="M20" s="105">
        <f t="shared" si="2"/>
        <v>0</v>
      </c>
      <c r="N20" s="105">
        <f t="shared" si="3"/>
        <v>0</v>
      </c>
      <c r="O20" s="105">
        <f t="shared" si="4"/>
        <v>0</v>
      </c>
      <c r="P20" s="105">
        <f t="shared" si="5"/>
        <v>0</v>
      </c>
      <c r="S20" s="105">
        <v>16.5</v>
      </c>
      <c r="T20" s="105">
        <v>0.3</v>
      </c>
    </row>
    <row r="21" spans="1:20" ht="14.25" customHeight="1">
      <c r="A21" s="136" t="s">
        <v>142</v>
      </c>
      <c r="B21" s="107" t="s">
        <v>84</v>
      </c>
      <c r="C21" s="158" t="s">
        <v>204</v>
      </c>
      <c r="D21" s="159" t="s">
        <v>2</v>
      </c>
      <c r="E21" s="160">
        <v>145.2</v>
      </c>
      <c r="F21" s="105"/>
      <c r="G21" s="137"/>
      <c r="H21" s="137"/>
      <c r="I21" s="105"/>
      <c r="J21" s="105"/>
      <c r="K21" s="105">
        <f t="shared" si="0"/>
        <v>0</v>
      </c>
      <c r="L21" s="105">
        <f t="shared" si="1"/>
        <v>0</v>
      </c>
      <c r="M21" s="105">
        <f t="shared" si="2"/>
        <v>0</v>
      </c>
      <c r="N21" s="105">
        <f t="shared" si="3"/>
        <v>0</v>
      </c>
      <c r="O21" s="105">
        <f t="shared" si="4"/>
        <v>0</v>
      </c>
      <c r="P21" s="105">
        <f t="shared" si="5"/>
        <v>0</v>
      </c>
      <c r="S21" s="105">
        <v>11.3</v>
      </c>
      <c r="T21" s="105">
        <v>0.21</v>
      </c>
    </row>
    <row r="22" spans="1:20" ht="27" customHeight="1">
      <c r="A22" s="136" t="s">
        <v>143</v>
      </c>
      <c r="B22" s="107" t="s">
        <v>84</v>
      </c>
      <c r="C22" s="184" t="s">
        <v>205</v>
      </c>
      <c r="D22" s="183" t="s">
        <v>2</v>
      </c>
      <c r="E22" s="183">
        <v>145.2</v>
      </c>
      <c r="F22" s="105"/>
      <c r="G22" s="137"/>
      <c r="H22" s="137"/>
      <c r="I22" s="105"/>
      <c r="J22" s="105"/>
      <c r="K22" s="105">
        <f t="shared" si="0"/>
        <v>0</v>
      </c>
      <c r="L22" s="105">
        <f t="shared" si="1"/>
        <v>0</v>
      </c>
      <c r="M22" s="105">
        <f t="shared" si="2"/>
        <v>0</v>
      </c>
      <c r="N22" s="105">
        <f t="shared" si="3"/>
        <v>0</v>
      </c>
      <c r="O22" s="105">
        <f t="shared" si="4"/>
        <v>0</v>
      </c>
      <c r="P22" s="105">
        <f t="shared" si="5"/>
        <v>0</v>
      </c>
      <c r="S22" s="105">
        <v>9.35</v>
      </c>
      <c r="T22" s="105">
        <v>0.21</v>
      </c>
    </row>
    <row r="23" spans="1:20" ht="27.75" customHeight="1">
      <c r="A23" s="136" t="s">
        <v>144</v>
      </c>
      <c r="B23" s="107" t="s">
        <v>84</v>
      </c>
      <c r="C23" s="158" t="s">
        <v>206</v>
      </c>
      <c r="D23" s="159" t="s">
        <v>107</v>
      </c>
      <c r="E23" s="160">
        <v>8</v>
      </c>
      <c r="F23" s="105"/>
      <c r="G23" s="137"/>
      <c r="H23" s="137"/>
      <c r="I23" s="105"/>
      <c r="J23" s="105"/>
      <c r="K23" s="105">
        <f aca="true" t="shared" si="6" ref="K23:K47">H23+I23+J23</f>
        <v>0</v>
      </c>
      <c r="L23" s="105">
        <f aca="true" t="shared" si="7" ref="L23:L47">E23*F23</f>
        <v>0</v>
      </c>
      <c r="M23" s="105">
        <f aca="true" t="shared" si="8" ref="M23:M47">E23*H23</f>
        <v>0</v>
      </c>
      <c r="N23" s="105">
        <f aca="true" t="shared" si="9" ref="N23:N47">E23*I23</f>
        <v>0</v>
      </c>
      <c r="O23" s="105">
        <f aca="true" t="shared" si="10" ref="O23:O47">E23*J23</f>
        <v>0</v>
      </c>
      <c r="P23" s="105">
        <f aca="true" t="shared" si="11" ref="P23:P47">M23+N23+O23</f>
        <v>0</v>
      </c>
      <c r="S23" s="105">
        <v>7.6</v>
      </c>
      <c r="T23" s="105">
        <v>0.14</v>
      </c>
    </row>
    <row r="24" spans="1:20" ht="14.25" customHeight="1">
      <c r="A24" s="136" t="s">
        <v>145</v>
      </c>
      <c r="B24" s="107" t="s">
        <v>84</v>
      </c>
      <c r="C24" s="184" t="s">
        <v>207</v>
      </c>
      <c r="D24" s="183" t="s">
        <v>56</v>
      </c>
      <c r="E24" s="183">
        <v>0.4</v>
      </c>
      <c r="F24" s="105"/>
      <c r="G24" s="137"/>
      <c r="H24" s="137"/>
      <c r="I24" s="105"/>
      <c r="J24" s="105"/>
      <c r="K24" s="105">
        <f t="shared" si="6"/>
        <v>0</v>
      </c>
      <c r="L24" s="105">
        <f t="shared" si="7"/>
        <v>0</v>
      </c>
      <c r="M24" s="105">
        <f t="shared" si="8"/>
        <v>0</v>
      </c>
      <c r="N24" s="105">
        <f t="shared" si="9"/>
        <v>0</v>
      </c>
      <c r="O24" s="105">
        <f t="shared" si="10"/>
        <v>0</v>
      </c>
      <c r="P24" s="105">
        <f t="shared" si="11"/>
        <v>0</v>
      </c>
      <c r="S24" s="105">
        <v>6.5</v>
      </c>
      <c r="T24" s="105">
        <v>0.14</v>
      </c>
    </row>
    <row r="25" spans="1:20" ht="14.25" customHeight="1">
      <c r="A25" s="136" t="s">
        <v>146</v>
      </c>
      <c r="B25" s="107" t="s">
        <v>84</v>
      </c>
      <c r="C25" s="182" t="s">
        <v>231</v>
      </c>
      <c r="D25" s="178" t="s">
        <v>107</v>
      </c>
      <c r="E25" s="178">
        <v>8</v>
      </c>
      <c r="F25" s="105"/>
      <c r="G25" s="137"/>
      <c r="H25" s="137"/>
      <c r="I25" s="105"/>
      <c r="J25" s="105"/>
      <c r="K25" s="105">
        <f t="shared" si="6"/>
        <v>0</v>
      </c>
      <c r="L25" s="105">
        <f t="shared" si="7"/>
        <v>0</v>
      </c>
      <c r="M25" s="105">
        <f t="shared" si="8"/>
        <v>0</v>
      </c>
      <c r="N25" s="105">
        <f t="shared" si="9"/>
        <v>0</v>
      </c>
      <c r="O25" s="105">
        <f t="shared" si="10"/>
        <v>0</v>
      </c>
      <c r="P25" s="105">
        <f t="shared" si="11"/>
        <v>0</v>
      </c>
      <c r="S25" s="105">
        <v>6.15</v>
      </c>
      <c r="T25" s="105">
        <v>0.14</v>
      </c>
    </row>
    <row r="26" spans="1:20" ht="14.25" customHeight="1">
      <c r="A26" s="136" t="s">
        <v>147</v>
      </c>
      <c r="B26" s="107" t="s">
        <v>84</v>
      </c>
      <c r="C26" s="184" t="s">
        <v>234</v>
      </c>
      <c r="D26" s="178" t="s">
        <v>107</v>
      </c>
      <c r="E26" s="178">
        <v>8</v>
      </c>
      <c r="F26" s="105"/>
      <c r="G26" s="137"/>
      <c r="H26" s="137"/>
      <c r="I26" s="105"/>
      <c r="J26" s="105"/>
      <c r="K26" s="105">
        <f t="shared" si="6"/>
        <v>0</v>
      </c>
      <c r="L26" s="105">
        <f t="shared" si="7"/>
        <v>0</v>
      </c>
      <c r="M26" s="105">
        <f t="shared" si="8"/>
        <v>0</v>
      </c>
      <c r="N26" s="105">
        <f t="shared" si="9"/>
        <v>0</v>
      </c>
      <c r="O26" s="105">
        <f t="shared" si="10"/>
        <v>0</v>
      </c>
      <c r="P26" s="105">
        <f>M26+N26+O26</f>
        <v>0</v>
      </c>
      <c r="S26" s="105">
        <v>6.15</v>
      </c>
      <c r="T26" s="105">
        <v>0.14</v>
      </c>
    </row>
    <row r="27" spans="1:20" ht="14.25" customHeight="1">
      <c r="A27" s="136" t="s">
        <v>148</v>
      </c>
      <c r="B27" s="107" t="s">
        <v>84</v>
      </c>
      <c r="C27" s="185" t="s">
        <v>208</v>
      </c>
      <c r="D27" s="177" t="s">
        <v>138</v>
      </c>
      <c r="E27" s="178">
        <v>2</v>
      </c>
      <c r="F27" s="105"/>
      <c r="G27" s="137"/>
      <c r="H27" s="137"/>
      <c r="I27" s="105"/>
      <c r="J27" s="105"/>
      <c r="K27" s="105">
        <f t="shared" si="6"/>
        <v>0</v>
      </c>
      <c r="L27" s="105">
        <f t="shared" si="7"/>
        <v>0</v>
      </c>
      <c r="M27" s="105">
        <f t="shared" si="8"/>
        <v>0</v>
      </c>
      <c r="N27" s="105">
        <f t="shared" si="9"/>
        <v>0</v>
      </c>
      <c r="O27" s="105">
        <f t="shared" si="10"/>
        <v>0</v>
      </c>
      <c r="P27" s="105">
        <f t="shared" si="11"/>
        <v>0</v>
      </c>
      <c r="S27" s="105">
        <v>79</v>
      </c>
      <c r="T27" s="105">
        <v>0.9</v>
      </c>
    </row>
    <row r="28" spans="1:20" ht="40.5" customHeight="1">
      <c r="A28" s="136" t="s">
        <v>149</v>
      </c>
      <c r="B28" s="107" t="s">
        <v>84</v>
      </c>
      <c r="C28" s="158" t="s">
        <v>209</v>
      </c>
      <c r="D28" s="183" t="s">
        <v>2</v>
      </c>
      <c r="E28" s="160">
        <v>13</v>
      </c>
      <c r="F28" s="105"/>
      <c r="G28" s="137"/>
      <c r="H28" s="137"/>
      <c r="I28" s="105"/>
      <c r="J28" s="105"/>
      <c r="K28" s="105">
        <f>H28+I28+J28</f>
        <v>0</v>
      </c>
      <c r="L28" s="105">
        <f>E28*F28</f>
        <v>0</v>
      </c>
      <c r="M28" s="105">
        <f>E28*H28</f>
        <v>0</v>
      </c>
      <c r="N28" s="105">
        <f>E28*I28</f>
        <v>0</v>
      </c>
      <c r="O28" s="105">
        <f>E28*J28</f>
        <v>0</v>
      </c>
      <c r="P28" s="105">
        <f>M28+N28+O28</f>
        <v>0</v>
      </c>
      <c r="S28" s="105">
        <v>79</v>
      </c>
      <c r="T28" s="105">
        <v>0.9</v>
      </c>
    </row>
    <row r="29" spans="1:20" ht="38.25">
      <c r="A29" s="136" t="s">
        <v>173</v>
      </c>
      <c r="B29" s="107" t="s">
        <v>84</v>
      </c>
      <c r="C29" s="158" t="s">
        <v>210</v>
      </c>
      <c r="D29" s="159" t="s">
        <v>2</v>
      </c>
      <c r="E29" s="164">
        <v>145.2</v>
      </c>
      <c r="F29" s="105"/>
      <c r="G29" s="137"/>
      <c r="H29" s="137"/>
      <c r="I29" s="105"/>
      <c r="J29" s="105"/>
      <c r="K29" s="105">
        <f t="shared" si="6"/>
        <v>0</v>
      </c>
      <c r="L29" s="105">
        <f t="shared" si="7"/>
        <v>0</v>
      </c>
      <c r="M29" s="105">
        <f t="shared" si="8"/>
        <v>0</v>
      </c>
      <c r="N29" s="105">
        <f t="shared" si="9"/>
        <v>0</v>
      </c>
      <c r="O29" s="105">
        <f t="shared" si="10"/>
        <v>0</v>
      </c>
      <c r="P29" s="105">
        <f t="shared" si="11"/>
        <v>0</v>
      </c>
      <c r="S29" s="105">
        <v>79</v>
      </c>
      <c r="T29" s="105">
        <v>0.9</v>
      </c>
    </row>
    <row r="30" spans="1:20" ht="51">
      <c r="A30" s="136" t="s">
        <v>174</v>
      </c>
      <c r="B30" s="107" t="s">
        <v>84</v>
      </c>
      <c r="C30" s="158" t="s">
        <v>211</v>
      </c>
      <c r="D30" s="159" t="s">
        <v>107</v>
      </c>
      <c r="E30" s="160">
        <v>3</v>
      </c>
      <c r="F30" s="105"/>
      <c r="G30" s="137"/>
      <c r="H30" s="137"/>
      <c r="I30" s="105"/>
      <c r="J30" s="105"/>
      <c r="K30" s="105">
        <f t="shared" si="6"/>
        <v>0</v>
      </c>
      <c r="L30" s="105">
        <f t="shared" si="7"/>
        <v>0</v>
      </c>
      <c r="M30" s="105">
        <f t="shared" si="8"/>
        <v>0</v>
      </c>
      <c r="N30" s="105">
        <f t="shared" si="9"/>
        <v>0</v>
      </c>
      <c r="O30" s="105">
        <f t="shared" si="10"/>
        <v>0</v>
      </c>
      <c r="P30" s="105">
        <f t="shared" si="11"/>
        <v>0</v>
      </c>
      <c r="S30" s="105">
        <v>79</v>
      </c>
      <c r="T30" s="105">
        <v>0.9</v>
      </c>
    </row>
    <row r="31" spans="1:20" ht="12.75">
      <c r="A31" s="136" t="s">
        <v>175</v>
      </c>
      <c r="B31" s="107" t="s">
        <v>84</v>
      </c>
      <c r="C31" s="158" t="s">
        <v>239</v>
      </c>
      <c r="D31" s="159" t="s">
        <v>107</v>
      </c>
      <c r="E31" s="160">
        <v>2</v>
      </c>
      <c r="F31" s="105"/>
      <c r="G31" s="137"/>
      <c r="H31" s="137"/>
      <c r="I31" s="105"/>
      <c r="J31" s="105"/>
      <c r="K31" s="105">
        <f t="shared" si="6"/>
        <v>0</v>
      </c>
      <c r="L31" s="105">
        <f t="shared" si="7"/>
        <v>0</v>
      </c>
      <c r="M31" s="105">
        <f t="shared" si="8"/>
        <v>0</v>
      </c>
      <c r="N31" s="105">
        <f t="shared" si="9"/>
        <v>0</v>
      </c>
      <c r="O31" s="105">
        <f t="shared" si="10"/>
        <v>0</v>
      </c>
      <c r="P31" s="105">
        <f t="shared" si="11"/>
        <v>0</v>
      </c>
      <c r="S31" s="105">
        <v>79</v>
      </c>
      <c r="T31" s="105">
        <v>0.9</v>
      </c>
    </row>
    <row r="32" spans="1:20" ht="12.75">
      <c r="A32" s="136" t="s">
        <v>176</v>
      </c>
      <c r="B32" s="107" t="s">
        <v>84</v>
      </c>
      <c r="C32" s="158" t="s">
        <v>238</v>
      </c>
      <c r="D32" s="159" t="s">
        <v>107</v>
      </c>
      <c r="E32" s="160">
        <v>2</v>
      </c>
      <c r="F32" s="105"/>
      <c r="G32" s="137"/>
      <c r="H32" s="137"/>
      <c r="I32" s="105"/>
      <c r="J32" s="105"/>
      <c r="K32" s="105">
        <f t="shared" si="6"/>
        <v>0</v>
      </c>
      <c r="L32" s="105">
        <f t="shared" si="7"/>
        <v>0</v>
      </c>
      <c r="M32" s="105">
        <f t="shared" si="8"/>
        <v>0</v>
      </c>
      <c r="N32" s="105">
        <f t="shared" si="9"/>
        <v>0</v>
      </c>
      <c r="O32" s="105">
        <f t="shared" si="10"/>
        <v>0</v>
      </c>
      <c r="P32" s="105">
        <f t="shared" si="11"/>
        <v>0</v>
      </c>
      <c r="S32" s="105">
        <v>79</v>
      </c>
      <c r="T32" s="105">
        <v>0.9</v>
      </c>
    </row>
    <row r="33" spans="1:20" ht="18" customHeight="1">
      <c r="A33" s="136" t="s">
        <v>177</v>
      </c>
      <c r="B33" s="107" t="s">
        <v>84</v>
      </c>
      <c r="C33" s="158" t="s">
        <v>237</v>
      </c>
      <c r="D33" s="159" t="s">
        <v>107</v>
      </c>
      <c r="E33" s="160">
        <v>2</v>
      </c>
      <c r="F33" s="105"/>
      <c r="G33" s="137"/>
      <c r="H33" s="137"/>
      <c r="I33" s="105"/>
      <c r="J33" s="105"/>
      <c r="K33" s="105">
        <f t="shared" si="6"/>
        <v>0</v>
      </c>
      <c r="L33" s="105">
        <f t="shared" si="7"/>
        <v>0</v>
      </c>
      <c r="M33" s="105">
        <f t="shared" si="8"/>
        <v>0</v>
      </c>
      <c r="N33" s="105">
        <f t="shared" si="9"/>
        <v>0</v>
      </c>
      <c r="O33" s="105">
        <f t="shared" si="10"/>
        <v>0</v>
      </c>
      <c r="P33" s="105">
        <f t="shared" si="11"/>
        <v>0</v>
      </c>
      <c r="S33" s="105">
        <v>72.2</v>
      </c>
      <c r="T33" s="105">
        <v>0.9</v>
      </c>
    </row>
    <row r="34" spans="1:20" ht="18.75" customHeight="1">
      <c r="A34" s="136" t="s">
        <v>178</v>
      </c>
      <c r="B34" s="107" t="s">
        <v>84</v>
      </c>
      <c r="C34" s="158" t="s">
        <v>236</v>
      </c>
      <c r="D34" s="159" t="s">
        <v>107</v>
      </c>
      <c r="E34" s="160">
        <v>2</v>
      </c>
      <c r="F34" s="105"/>
      <c r="G34" s="137"/>
      <c r="H34" s="137"/>
      <c r="I34" s="105"/>
      <c r="J34" s="105"/>
      <c r="K34" s="105">
        <f t="shared" si="6"/>
        <v>0</v>
      </c>
      <c r="L34" s="105">
        <f t="shared" si="7"/>
        <v>0</v>
      </c>
      <c r="M34" s="105">
        <f t="shared" si="8"/>
        <v>0</v>
      </c>
      <c r="N34" s="105">
        <f t="shared" si="9"/>
        <v>0</v>
      </c>
      <c r="O34" s="105">
        <f t="shared" si="10"/>
        <v>0</v>
      </c>
      <c r="P34" s="105">
        <f t="shared" si="11"/>
        <v>0</v>
      </c>
      <c r="S34" s="105">
        <v>33.9</v>
      </c>
      <c r="T34" s="105">
        <v>0.9</v>
      </c>
    </row>
    <row r="35" spans="1:20" ht="15" customHeight="1">
      <c r="A35" s="136" t="s">
        <v>179</v>
      </c>
      <c r="B35" s="148" t="s">
        <v>84</v>
      </c>
      <c r="C35" s="158" t="s">
        <v>235</v>
      </c>
      <c r="D35" s="159" t="s">
        <v>107</v>
      </c>
      <c r="E35" s="160">
        <v>2</v>
      </c>
      <c r="F35" s="105"/>
      <c r="G35" s="137"/>
      <c r="H35" s="137"/>
      <c r="I35" s="105"/>
      <c r="J35" s="105"/>
      <c r="K35" s="105">
        <f t="shared" si="6"/>
        <v>0</v>
      </c>
      <c r="L35" s="105">
        <f t="shared" si="7"/>
        <v>0</v>
      </c>
      <c r="M35" s="105">
        <f t="shared" si="8"/>
        <v>0</v>
      </c>
      <c r="N35" s="105">
        <f t="shared" si="9"/>
        <v>0</v>
      </c>
      <c r="O35" s="105">
        <f t="shared" si="10"/>
        <v>0</v>
      </c>
      <c r="P35" s="105">
        <f>M35+N35+O35</f>
        <v>0</v>
      </c>
      <c r="S35" s="105"/>
      <c r="T35" s="105"/>
    </row>
    <row r="36" spans="1:20" ht="16.5" customHeight="1">
      <c r="A36" s="136" t="s">
        <v>180</v>
      </c>
      <c r="B36" s="148" t="s">
        <v>84</v>
      </c>
      <c r="C36" s="158" t="s">
        <v>240</v>
      </c>
      <c r="D36" s="159" t="s">
        <v>107</v>
      </c>
      <c r="E36" s="160">
        <v>2</v>
      </c>
      <c r="F36" s="105"/>
      <c r="G36" s="137"/>
      <c r="H36" s="137"/>
      <c r="I36" s="105"/>
      <c r="J36" s="105"/>
      <c r="K36" s="105">
        <f t="shared" si="6"/>
        <v>0</v>
      </c>
      <c r="L36" s="105">
        <f t="shared" si="7"/>
        <v>0</v>
      </c>
      <c r="M36" s="105">
        <f t="shared" si="8"/>
        <v>0</v>
      </c>
      <c r="N36" s="105">
        <f t="shared" si="9"/>
        <v>0</v>
      </c>
      <c r="O36" s="105">
        <f t="shared" si="10"/>
        <v>0</v>
      </c>
      <c r="P36" s="105">
        <f>M36+N36+O36</f>
        <v>0</v>
      </c>
      <c r="S36" s="105"/>
      <c r="T36" s="105"/>
    </row>
    <row r="37" spans="1:20" ht="19.5" customHeight="1">
      <c r="A37" s="136" t="s">
        <v>181</v>
      </c>
      <c r="B37" s="148" t="s">
        <v>84</v>
      </c>
      <c r="C37" s="158" t="s">
        <v>241</v>
      </c>
      <c r="D37" s="159" t="s">
        <v>107</v>
      </c>
      <c r="E37" s="160">
        <v>1</v>
      </c>
      <c r="F37" s="105"/>
      <c r="G37" s="137"/>
      <c r="H37" s="137"/>
      <c r="I37" s="105"/>
      <c r="J37" s="105"/>
      <c r="K37" s="105">
        <f t="shared" si="6"/>
        <v>0</v>
      </c>
      <c r="L37" s="105">
        <f t="shared" si="7"/>
        <v>0</v>
      </c>
      <c r="M37" s="105">
        <f t="shared" si="8"/>
        <v>0</v>
      </c>
      <c r="N37" s="105">
        <f t="shared" si="9"/>
        <v>0</v>
      </c>
      <c r="O37" s="105">
        <f t="shared" si="10"/>
        <v>0</v>
      </c>
      <c r="P37" s="105">
        <f>M37+N37+O37</f>
        <v>0</v>
      </c>
      <c r="S37" s="105"/>
      <c r="T37" s="105"/>
    </row>
    <row r="38" spans="1:20" ht="18" customHeight="1">
      <c r="A38" s="136" t="s">
        <v>182</v>
      </c>
      <c r="B38" s="107" t="s">
        <v>84</v>
      </c>
      <c r="C38" s="158" t="s">
        <v>242</v>
      </c>
      <c r="D38" s="159" t="s">
        <v>107</v>
      </c>
      <c r="E38" s="160">
        <v>1</v>
      </c>
      <c r="F38" s="105"/>
      <c r="G38" s="137"/>
      <c r="H38" s="137"/>
      <c r="I38" s="105"/>
      <c r="J38" s="105"/>
      <c r="K38" s="105">
        <f t="shared" si="6"/>
        <v>0</v>
      </c>
      <c r="L38" s="105">
        <f t="shared" si="7"/>
        <v>0</v>
      </c>
      <c r="M38" s="105">
        <f t="shared" si="8"/>
        <v>0</v>
      </c>
      <c r="N38" s="105">
        <f t="shared" si="9"/>
        <v>0</v>
      </c>
      <c r="O38" s="105">
        <f t="shared" si="10"/>
        <v>0</v>
      </c>
      <c r="P38" s="105">
        <f t="shared" si="11"/>
        <v>0</v>
      </c>
      <c r="S38" s="105">
        <v>33.9</v>
      </c>
      <c r="T38" s="105">
        <v>0.9</v>
      </c>
    </row>
    <row r="39" spans="1:20" ht="16.5" customHeight="1">
      <c r="A39" s="136" t="s">
        <v>183</v>
      </c>
      <c r="B39" s="107" t="s">
        <v>84</v>
      </c>
      <c r="C39" s="158" t="s">
        <v>243</v>
      </c>
      <c r="D39" s="159" t="s">
        <v>107</v>
      </c>
      <c r="E39" s="160">
        <v>2</v>
      </c>
      <c r="F39" s="105"/>
      <c r="G39" s="137"/>
      <c r="H39" s="137"/>
      <c r="I39" s="105"/>
      <c r="J39" s="105"/>
      <c r="K39" s="105">
        <f t="shared" si="6"/>
        <v>0</v>
      </c>
      <c r="L39" s="105">
        <f t="shared" si="7"/>
        <v>0</v>
      </c>
      <c r="M39" s="105">
        <f t="shared" si="8"/>
        <v>0</v>
      </c>
      <c r="N39" s="105">
        <f t="shared" si="9"/>
        <v>0</v>
      </c>
      <c r="O39" s="105">
        <f t="shared" si="10"/>
        <v>0</v>
      </c>
      <c r="P39" s="105">
        <f t="shared" si="11"/>
        <v>0</v>
      </c>
      <c r="S39" s="105">
        <v>22.8</v>
      </c>
      <c r="T39" s="105">
        <v>0.9</v>
      </c>
    </row>
    <row r="40" spans="1:20" ht="17.25" customHeight="1">
      <c r="A40" s="136" t="s">
        <v>184</v>
      </c>
      <c r="B40" s="107" t="s">
        <v>84</v>
      </c>
      <c r="C40" s="158" t="s">
        <v>244</v>
      </c>
      <c r="D40" s="159" t="s">
        <v>107</v>
      </c>
      <c r="E40" s="160">
        <v>1</v>
      </c>
      <c r="F40" s="105"/>
      <c r="G40" s="137"/>
      <c r="H40" s="137"/>
      <c r="I40" s="105"/>
      <c r="J40" s="105"/>
      <c r="K40" s="105">
        <f t="shared" si="6"/>
        <v>0</v>
      </c>
      <c r="L40" s="105">
        <f t="shared" si="7"/>
        <v>0</v>
      </c>
      <c r="M40" s="105">
        <f t="shared" si="8"/>
        <v>0</v>
      </c>
      <c r="N40" s="105">
        <f t="shared" si="9"/>
        <v>0</v>
      </c>
      <c r="O40" s="105">
        <f t="shared" si="10"/>
        <v>0</v>
      </c>
      <c r="P40" s="105">
        <f t="shared" si="11"/>
        <v>0</v>
      </c>
      <c r="S40" s="105">
        <v>19.8</v>
      </c>
      <c r="T40" s="105">
        <v>0.9</v>
      </c>
    </row>
    <row r="41" spans="1:20" ht="12.75">
      <c r="A41" s="136" t="s">
        <v>185</v>
      </c>
      <c r="B41" s="107" t="s">
        <v>84</v>
      </c>
      <c r="C41" s="158" t="s">
        <v>245</v>
      </c>
      <c r="D41" s="159" t="s">
        <v>107</v>
      </c>
      <c r="E41" s="160">
        <v>1</v>
      </c>
      <c r="F41" s="105"/>
      <c r="G41" s="137"/>
      <c r="H41" s="137"/>
      <c r="I41" s="105"/>
      <c r="J41" s="105"/>
      <c r="K41" s="105">
        <f t="shared" si="6"/>
        <v>0</v>
      </c>
      <c r="L41" s="105">
        <f t="shared" si="7"/>
        <v>0</v>
      </c>
      <c r="M41" s="105">
        <f t="shared" si="8"/>
        <v>0</v>
      </c>
      <c r="N41" s="105">
        <f t="shared" si="9"/>
        <v>0</v>
      </c>
      <c r="O41" s="105">
        <f t="shared" si="10"/>
        <v>0</v>
      </c>
      <c r="P41" s="105">
        <f t="shared" si="11"/>
        <v>0</v>
      </c>
      <c r="S41" s="105">
        <v>15.9</v>
      </c>
      <c r="T41" s="105">
        <v>0.9</v>
      </c>
    </row>
    <row r="42" spans="1:20" ht="18" customHeight="1">
      <c r="A42" s="136" t="s">
        <v>186</v>
      </c>
      <c r="B42" s="107" t="s">
        <v>84</v>
      </c>
      <c r="C42" s="158" t="s">
        <v>246</v>
      </c>
      <c r="D42" s="159" t="s">
        <v>107</v>
      </c>
      <c r="E42" s="160">
        <v>1</v>
      </c>
      <c r="F42" s="105"/>
      <c r="G42" s="137"/>
      <c r="H42" s="137"/>
      <c r="I42" s="105"/>
      <c r="J42" s="105"/>
      <c r="K42" s="105">
        <f t="shared" si="6"/>
        <v>0</v>
      </c>
      <c r="L42" s="105">
        <f t="shared" si="7"/>
        <v>0</v>
      </c>
      <c r="M42" s="105">
        <f t="shared" si="8"/>
        <v>0</v>
      </c>
      <c r="N42" s="105">
        <f t="shared" si="9"/>
        <v>0</v>
      </c>
      <c r="O42" s="105">
        <f t="shared" si="10"/>
        <v>0</v>
      </c>
      <c r="P42" s="105">
        <f t="shared" si="11"/>
        <v>0</v>
      </c>
      <c r="S42" s="105">
        <v>15.9</v>
      </c>
      <c r="T42" s="105">
        <v>0.9</v>
      </c>
    </row>
    <row r="43" spans="1:20" ht="15.75" customHeight="1">
      <c r="A43" s="136" t="s">
        <v>187</v>
      </c>
      <c r="B43" s="107" t="s">
        <v>84</v>
      </c>
      <c r="C43" s="158" t="s">
        <v>247</v>
      </c>
      <c r="D43" s="159" t="s">
        <v>107</v>
      </c>
      <c r="E43" s="160">
        <v>1</v>
      </c>
      <c r="F43" s="105"/>
      <c r="G43" s="137"/>
      <c r="H43" s="137"/>
      <c r="I43" s="105"/>
      <c r="J43" s="105"/>
      <c r="K43" s="105">
        <f t="shared" si="6"/>
        <v>0</v>
      </c>
      <c r="L43" s="105">
        <f t="shared" si="7"/>
        <v>0</v>
      </c>
      <c r="M43" s="105">
        <f t="shared" si="8"/>
        <v>0</v>
      </c>
      <c r="N43" s="105">
        <f t="shared" si="9"/>
        <v>0</v>
      </c>
      <c r="O43" s="105">
        <f t="shared" si="10"/>
        <v>0</v>
      </c>
      <c r="P43" s="105">
        <f t="shared" si="11"/>
        <v>0</v>
      </c>
      <c r="S43" s="105">
        <v>15.9</v>
      </c>
      <c r="T43" s="105">
        <v>0.9</v>
      </c>
    </row>
    <row r="44" spans="1:20" ht="12.75">
      <c r="A44" s="136" t="s">
        <v>188</v>
      </c>
      <c r="B44" s="107" t="s">
        <v>84</v>
      </c>
      <c r="C44" s="158" t="s">
        <v>248</v>
      </c>
      <c r="D44" s="159" t="s">
        <v>107</v>
      </c>
      <c r="E44" s="160">
        <v>2</v>
      </c>
      <c r="F44" s="105"/>
      <c r="G44" s="137"/>
      <c r="H44" s="137"/>
      <c r="I44" s="105"/>
      <c r="J44" s="105"/>
      <c r="K44" s="105">
        <f t="shared" si="6"/>
        <v>0</v>
      </c>
      <c r="L44" s="105">
        <f t="shared" si="7"/>
        <v>0</v>
      </c>
      <c r="M44" s="105">
        <f t="shared" si="8"/>
        <v>0</v>
      </c>
      <c r="N44" s="105">
        <f t="shared" si="9"/>
        <v>0</v>
      </c>
      <c r="O44" s="105">
        <f t="shared" si="10"/>
        <v>0</v>
      </c>
      <c r="P44" s="105">
        <f t="shared" si="11"/>
        <v>0</v>
      </c>
      <c r="S44" s="105">
        <v>15.9</v>
      </c>
      <c r="T44" s="105">
        <v>0.9</v>
      </c>
    </row>
    <row r="45" spans="1:20" ht="12.75">
      <c r="A45" s="136" t="s">
        <v>189</v>
      </c>
      <c r="B45" s="107" t="s">
        <v>84</v>
      </c>
      <c r="C45" s="158" t="s">
        <v>249</v>
      </c>
      <c r="D45" s="159" t="s">
        <v>107</v>
      </c>
      <c r="E45" s="160">
        <v>2</v>
      </c>
      <c r="F45" s="105"/>
      <c r="G45" s="137"/>
      <c r="H45" s="137"/>
      <c r="I45" s="105"/>
      <c r="J45" s="105"/>
      <c r="K45" s="105">
        <f t="shared" si="6"/>
        <v>0</v>
      </c>
      <c r="L45" s="105">
        <f t="shared" si="7"/>
        <v>0</v>
      </c>
      <c r="M45" s="105">
        <f t="shared" si="8"/>
        <v>0</v>
      </c>
      <c r="N45" s="105">
        <f t="shared" si="9"/>
        <v>0</v>
      </c>
      <c r="O45" s="105">
        <f t="shared" si="10"/>
        <v>0</v>
      </c>
      <c r="P45" s="105">
        <f t="shared" si="11"/>
        <v>0</v>
      </c>
      <c r="S45" s="105">
        <v>14.7</v>
      </c>
      <c r="T45" s="105">
        <v>0.9</v>
      </c>
    </row>
    <row r="46" spans="1:20" ht="12.75">
      <c r="A46" s="136" t="s">
        <v>190</v>
      </c>
      <c r="B46" s="107" t="s">
        <v>84</v>
      </c>
      <c r="C46" s="158" t="s">
        <v>250</v>
      </c>
      <c r="D46" s="159" t="s">
        <v>107</v>
      </c>
      <c r="E46" s="160">
        <v>6</v>
      </c>
      <c r="F46" s="105"/>
      <c r="G46" s="137"/>
      <c r="H46" s="137"/>
      <c r="I46" s="105"/>
      <c r="J46" s="105"/>
      <c r="K46" s="105">
        <f t="shared" si="6"/>
        <v>0</v>
      </c>
      <c r="L46" s="105">
        <f t="shared" si="7"/>
        <v>0</v>
      </c>
      <c r="M46" s="105">
        <f t="shared" si="8"/>
        <v>0</v>
      </c>
      <c r="N46" s="105">
        <f t="shared" si="9"/>
        <v>0</v>
      </c>
      <c r="O46" s="105">
        <f t="shared" si="10"/>
        <v>0</v>
      </c>
      <c r="P46" s="105">
        <f t="shared" si="11"/>
        <v>0</v>
      </c>
      <c r="S46" s="105">
        <v>14.7</v>
      </c>
      <c r="T46" s="105">
        <v>0.9</v>
      </c>
    </row>
    <row r="47" spans="1:20" ht="12.75">
      <c r="A47" s="136" t="s">
        <v>191</v>
      </c>
      <c r="B47" s="107" t="s">
        <v>84</v>
      </c>
      <c r="C47" s="158" t="s">
        <v>251</v>
      </c>
      <c r="D47" s="159" t="s">
        <v>107</v>
      </c>
      <c r="E47" s="160">
        <v>6</v>
      </c>
      <c r="F47" s="105"/>
      <c r="G47" s="137"/>
      <c r="H47" s="137"/>
      <c r="I47" s="105"/>
      <c r="J47" s="105"/>
      <c r="K47" s="105">
        <f t="shared" si="6"/>
        <v>0</v>
      </c>
      <c r="L47" s="105">
        <f t="shared" si="7"/>
        <v>0</v>
      </c>
      <c r="M47" s="105">
        <f t="shared" si="8"/>
        <v>0</v>
      </c>
      <c r="N47" s="105">
        <f t="shared" si="9"/>
        <v>0</v>
      </c>
      <c r="O47" s="105">
        <f t="shared" si="10"/>
        <v>0</v>
      </c>
      <c r="P47" s="105">
        <f t="shared" si="11"/>
        <v>0</v>
      </c>
      <c r="S47" s="105">
        <v>14.7</v>
      </c>
      <c r="T47" s="105">
        <v>0.9</v>
      </c>
    </row>
    <row r="48" spans="1:20" ht="12.75">
      <c r="A48" s="136" t="s">
        <v>192</v>
      </c>
      <c r="B48" s="148" t="s">
        <v>84</v>
      </c>
      <c r="C48" s="158" t="s">
        <v>252</v>
      </c>
      <c r="D48" s="159" t="s">
        <v>107</v>
      </c>
      <c r="E48" s="160">
        <v>4</v>
      </c>
      <c r="F48" s="105"/>
      <c r="G48" s="137"/>
      <c r="H48" s="137"/>
      <c r="I48" s="105"/>
      <c r="J48" s="105"/>
      <c r="K48" s="105">
        <f aca="true" t="shared" si="12" ref="K48:K53">H48+I48+J48</f>
        <v>0</v>
      </c>
      <c r="L48" s="105">
        <f aca="true" t="shared" si="13" ref="L48:L53">E48*F48</f>
        <v>0</v>
      </c>
      <c r="M48" s="105">
        <f aca="true" t="shared" si="14" ref="M48:M53">E48*H48</f>
        <v>0</v>
      </c>
      <c r="N48" s="105">
        <f aca="true" t="shared" si="15" ref="N48:N53">E48*I48</f>
        <v>0</v>
      </c>
      <c r="O48" s="105">
        <f aca="true" t="shared" si="16" ref="O48:O53">E48*J48</f>
        <v>0</v>
      </c>
      <c r="P48" s="105">
        <f aca="true" t="shared" si="17" ref="P48:P53">M48+N48+O48</f>
        <v>0</v>
      </c>
      <c r="S48" s="105"/>
      <c r="T48" s="105"/>
    </row>
    <row r="49" spans="1:20" ht="12.75">
      <c r="A49" s="136" t="s">
        <v>258</v>
      </c>
      <c r="B49" s="148" t="s">
        <v>84</v>
      </c>
      <c r="C49" s="158" t="s">
        <v>253</v>
      </c>
      <c r="D49" s="159" t="s">
        <v>107</v>
      </c>
      <c r="E49" s="160">
        <v>1</v>
      </c>
      <c r="F49" s="105"/>
      <c r="G49" s="137"/>
      <c r="H49" s="137"/>
      <c r="I49" s="105"/>
      <c r="J49" s="105"/>
      <c r="K49" s="105">
        <f t="shared" si="12"/>
        <v>0</v>
      </c>
      <c r="L49" s="105">
        <f t="shared" si="13"/>
        <v>0</v>
      </c>
      <c r="M49" s="105">
        <f t="shared" si="14"/>
        <v>0</v>
      </c>
      <c r="N49" s="105">
        <f t="shared" si="15"/>
        <v>0</v>
      </c>
      <c r="O49" s="105">
        <f t="shared" si="16"/>
        <v>0</v>
      </c>
      <c r="P49" s="105">
        <f t="shared" si="17"/>
        <v>0</v>
      </c>
      <c r="S49" s="105"/>
      <c r="T49" s="105"/>
    </row>
    <row r="50" spans="1:20" ht="12.75">
      <c r="A50" s="136" t="s">
        <v>259</v>
      </c>
      <c r="B50" s="148" t="s">
        <v>84</v>
      </c>
      <c r="C50" s="158" t="s">
        <v>254</v>
      </c>
      <c r="D50" s="159" t="s">
        <v>107</v>
      </c>
      <c r="E50" s="160">
        <v>4</v>
      </c>
      <c r="F50" s="105"/>
      <c r="G50" s="137"/>
      <c r="H50" s="137"/>
      <c r="I50" s="105"/>
      <c r="J50" s="105"/>
      <c r="K50" s="105">
        <f t="shared" si="12"/>
        <v>0</v>
      </c>
      <c r="L50" s="105">
        <f t="shared" si="13"/>
        <v>0</v>
      </c>
      <c r="M50" s="105">
        <f t="shared" si="14"/>
        <v>0</v>
      </c>
      <c r="N50" s="105">
        <f t="shared" si="15"/>
        <v>0</v>
      </c>
      <c r="O50" s="105">
        <f t="shared" si="16"/>
        <v>0</v>
      </c>
      <c r="P50" s="105">
        <f t="shared" si="17"/>
        <v>0</v>
      </c>
      <c r="S50" s="105"/>
      <c r="T50" s="105"/>
    </row>
    <row r="51" spans="1:20" ht="12.75">
      <c r="A51" s="136" t="s">
        <v>260</v>
      </c>
      <c r="B51" s="148" t="s">
        <v>84</v>
      </c>
      <c r="C51" s="158" t="s">
        <v>255</v>
      </c>
      <c r="D51" s="159" t="s">
        <v>107</v>
      </c>
      <c r="E51" s="160">
        <v>2</v>
      </c>
      <c r="F51" s="105"/>
      <c r="G51" s="137"/>
      <c r="H51" s="137"/>
      <c r="I51" s="105"/>
      <c r="J51" s="105"/>
      <c r="K51" s="105">
        <f t="shared" si="12"/>
        <v>0</v>
      </c>
      <c r="L51" s="105">
        <f t="shared" si="13"/>
        <v>0</v>
      </c>
      <c r="M51" s="105">
        <f t="shared" si="14"/>
        <v>0</v>
      </c>
      <c r="N51" s="105">
        <f t="shared" si="15"/>
        <v>0</v>
      </c>
      <c r="O51" s="105">
        <f t="shared" si="16"/>
        <v>0</v>
      </c>
      <c r="P51" s="105">
        <f t="shared" si="17"/>
        <v>0</v>
      </c>
      <c r="S51" s="105"/>
      <c r="T51" s="105"/>
    </row>
    <row r="52" spans="1:20" ht="12.75">
      <c r="A52" s="136" t="s">
        <v>261</v>
      </c>
      <c r="B52" s="148" t="s">
        <v>84</v>
      </c>
      <c r="C52" s="158" t="s">
        <v>256</v>
      </c>
      <c r="D52" s="159" t="s">
        <v>107</v>
      </c>
      <c r="E52" s="160">
        <v>1</v>
      </c>
      <c r="F52" s="105"/>
      <c r="G52" s="137"/>
      <c r="H52" s="137"/>
      <c r="I52" s="105"/>
      <c r="J52" s="105"/>
      <c r="K52" s="105">
        <f t="shared" si="12"/>
        <v>0</v>
      </c>
      <c r="L52" s="105">
        <f t="shared" si="13"/>
        <v>0</v>
      </c>
      <c r="M52" s="105">
        <f t="shared" si="14"/>
        <v>0</v>
      </c>
      <c r="N52" s="105">
        <f t="shared" si="15"/>
        <v>0</v>
      </c>
      <c r="O52" s="105">
        <f t="shared" si="16"/>
        <v>0</v>
      </c>
      <c r="P52" s="105">
        <f t="shared" si="17"/>
        <v>0</v>
      </c>
      <c r="S52" s="105"/>
      <c r="T52" s="105"/>
    </row>
    <row r="53" spans="1:20" ht="12.75">
      <c r="A53" s="136" t="s">
        <v>262</v>
      </c>
      <c r="B53" s="148" t="s">
        <v>84</v>
      </c>
      <c r="C53" s="158" t="s">
        <v>257</v>
      </c>
      <c r="D53" s="159" t="s">
        <v>107</v>
      </c>
      <c r="E53" s="160">
        <v>1</v>
      </c>
      <c r="F53" s="105"/>
      <c r="G53" s="137"/>
      <c r="H53" s="137"/>
      <c r="I53" s="105"/>
      <c r="J53" s="105"/>
      <c r="K53" s="105">
        <f t="shared" si="12"/>
        <v>0</v>
      </c>
      <c r="L53" s="105">
        <f t="shared" si="13"/>
        <v>0</v>
      </c>
      <c r="M53" s="105">
        <f t="shared" si="14"/>
        <v>0</v>
      </c>
      <c r="N53" s="105">
        <f t="shared" si="15"/>
        <v>0</v>
      </c>
      <c r="O53" s="105">
        <f t="shared" si="16"/>
        <v>0</v>
      </c>
      <c r="P53" s="105">
        <f t="shared" si="17"/>
        <v>0</v>
      </c>
      <c r="S53" s="105"/>
      <c r="T53" s="105"/>
    </row>
    <row r="54" spans="1:20" ht="38.25">
      <c r="A54" s="136" t="s">
        <v>263</v>
      </c>
      <c r="B54" s="148" t="s">
        <v>84</v>
      </c>
      <c r="C54" s="158" t="s">
        <v>212</v>
      </c>
      <c r="D54" s="159" t="s">
        <v>107</v>
      </c>
      <c r="E54" s="160">
        <v>8</v>
      </c>
      <c r="F54" s="105"/>
      <c r="G54" s="137"/>
      <c r="H54" s="137"/>
      <c r="I54" s="105"/>
      <c r="J54" s="105"/>
      <c r="K54" s="105">
        <f aca="true" t="shared" si="18" ref="K54:K61">H54+I54+J54</f>
        <v>0</v>
      </c>
      <c r="L54" s="105">
        <f aca="true" t="shared" si="19" ref="L54:L61">E54*F54</f>
        <v>0</v>
      </c>
      <c r="M54" s="105">
        <f aca="true" t="shared" si="20" ref="M54:M61">E54*H54</f>
        <v>0</v>
      </c>
      <c r="N54" s="105">
        <f aca="true" t="shared" si="21" ref="N54:N61">E54*I54</f>
        <v>0</v>
      </c>
      <c r="O54" s="105">
        <f aca="true" t="shared" si="22" ref="O54:O61">E54*J54</f>
        <v>0</v>
      </c>
      <c r="P54" s="105">
        <f aca="true" t="shared" si="23" ref="P54:P61">M54+N54+O54</f>
        <v>0</v>
      </c>
      <c r="S54" s="105"/>
      <c r="T54" s="105"/>
    </row>
    <row r="55" spans="1:20" ht="51">
      <c r="A55" s="136" t="s">
        <v>264</v>
      </c>
      <c r="B55" s="148" t="s">
        <v>84</v>
      </c>
      <c r="C55" s="158" t="s">
        <v>213</v>
      </c>
      <c r="D55" s="159" t="s">
        <v>107</v>
      </c>
      <c r="E55" s="160">
        <v>4</v>
      </c>
      <c r="F55" s="105"/>
      <c r="G55" s="137"/>
      <c r="H55" s="137"/>
      <c r="I55" s="105"/>
      <c r="J55" s="105"/>
      <c r="K55" s="105">
        <f t="shared" si="18"/>
        <v>0</v>
      </c>
      <c r="L55" s="105">
        <f t="shared" si="19"/>
        <v>0</v>
      </c>
      <c r="M55" s="105">
        <f t="shared" si="20"/>
        <v>0</v>
      </c>
      <c r="N55" s="105">
        <f t="shared" si="21"/>
        <v>0</v>
      </c>
      <c r="O55" s="105">
        <f t="shared" si="22"/>
        <v>0</v>
      </c>
      <c r="P55" s="105">
        <f t="shared" si="23"/>
        <v>0</v>
      </c>
      <c r="S55" s="105"/>
      <c r="T55" s="105"/>
    </row>
    <row r="56" spans="1:20" ht="38.25">
      <c r="A56" s="136" t="s">
        <v>265</v>
      </c>
      <c r="B56" s="148" t="s">
        <v>84</v>
      </c>
      <c r="C56" s="184" t="s">
        <v>214</v>
      </c>
      <c r="D56" s="183" t="s">
        <v>107</v>
      </c>
      <c r="E56" s="186" t="s">
        <v>129</v>
      </c>
      <c r="F56" s="105"/>
      <c r="G56" s="137"/>
      <c r="H56" s="137"/>
      <c r="I56" s="105"/>
      <c r="J56" s="105"/>
      <c r="K56" s="105">
        <f t="shared" si="18"/>
        <v>0</v>
      </c>
      <c r="L56" s="105">
        <f t="shared" si="19"/>
        <v>0</v>
      </c>
      <c r="M56" s="105">
        <f t="shared" si="20"/>
        <v>0</v>
      </c>
      <c r="N56" s="105">
        <f t="shared" si="21"/>
        <v>0</v>
      </c>
      <c r="O56" s="105">
        <f t="shared" si="22"/>
        <v>0</v>
      </c>
      <c r="P56" s="105">
        <f t="shared" si="23"/>
        <v>0</v>
      </c>
      <c r="S56" s="105"/>
      <c r="T56" s="105"/>
    </row>
    <row r="57" spans="1:20" ht="38.25">
      <c r="A57" s="136" t="s">
        <v>266</v>
      </c>
      <c r="B57" s="148" t="s">
        <v>84</v>
      </c>
      <c r="C57" s="184" t="s">
        <v>215</v>
      </c>
      <c r="D57" s="183" t="s">
        <v>107</v>
      </c>
      <c r="E57" s="186">
        <v>2</v>
      </c>
      <c r="F57" s="105"/>
      <c r="G57" s="137"/>
      <c r="H57" s="137"/>
      <c r="I57" s="105"/>
      <c r="J57" s="105"/>
      <c r="K57" s="105">
        <f t="shared" si="18"/>
        <v>0</v>
      </c>
      <c r="L57" s="105">
        <f t="shared" si="19"/>
        <v>0</v>
      </c>
      <c r="M57" s="105">
        <f t="shared" si="20"/>
        <v>0</v>
      </c>
      <c r="N57" s="105">
        <f t="shared" si="21"/>
        <v>0</v>
      </c>
      <c r="O57" s="105">
        <f t="shared" si="22"/>
        <v>0</v>
      </c>
      <c r="P57" s="105">
        <f t="shared" si="23"/>
        <v>0</v>
      </c>
      <c r="S57" s="105"/>
      <c r="T57" s="105"/>
    </row>
    <row r="58" spans="1:20" ht="12.75">
      <c r="A58" s="136" t="s">
        <v>267</v>
      </c>
      <c r="B58" s="148" t="s">
        <v>84</v>
      </c>
      <c r="C58" s="184" t="s">
        <v>79</v>
      </c>
      <c r="D58" s="183" t="s">
        <v>56</v>
      </c>
      <c r="E58" s="186">
        <v>0.3</v>
      </c>
      <c r="F58" s="105"/>
      <c r="G58" s="137"/>
      <c r="H58" s="137"/>
      <c r="I58" s="105"/>
      <c r="J58" s="105"/>
      <c r="K58" s="105">
        <f t="shared" si="18"/>
        <v>0</v>
      </c>
      <c r="L58" s="105">
        <f t="shared" si="19"/>
        <v>0</v>
      </c>
      <c r="M58" s="105">
        <f t="shared" si="20"/>
        <v>0</v>
      </c>
      <c r="N58" s="105">
        <f t="shared" si="21"/>
        <v>0</v>
      </c>
      <c r="O58" s="105">
        <f t="shared" si="22"/>
        <v>0</v>
      </c>
      <c r="P58" s="105">
        <f t="shared" si="23"/>
        <v>0</v>
      </c>
      <c r="S58" s="105"/>
      <c r="T58" s="105"/>
    </row>
    <row r="59" spans="1:20" ht="12.75">
      <c r="A59" s="136" t="s">
        <v>268</v>
      </c>
      <c r="B59" s="148" t="s">
        <v>84</v>
      </c>
      <c r="C59" s="184" t="s">
        <v>216</v>
      </c>
      <c r="D59" s="183" t="s">
        <v>217</v>
      </c>
      <c r="E59" s="186">
        <v>2</v>
      </c>
      <c r="F59" s="105"/>
      <c r="G59" s="137"/>
      <c r="H59" s="137"/>
      <c r="I59" s="105"/>
      <c r="J59" s="105"/>
      <c r="K59" s="105">
        <f t="shared" si="18"/>
        <v>0</v>
      </c>
      <c r="L59" s="105">
        <f t="shared" si="19"/>
        <v>0</v>
      </c>
      <c r="M59" s="105">
        <f t="shared" si="20"/>
        <v>0</v>
      </c>
      <c r="N59" s="105">
        <f t="shared" si="21"/>
        <v>0</v>
      </c>
      <c r="O59" s="105">
        <f t="shared" si="22"/>
        <v>0</v>
      </c>
      <c r="P59" s="105">
        <f t="shared" si="23"/>
        <v>0</v>
      </c>
      <c r="S59" s="105"/>
      <c r="T59" s="105"/>
    </row>
    <row r="60" spans="1:20" ht="12.75">
      <c r="A60" s="136" t="s">
        <v>269</v>
      </c>
      <c r="B60" s="148" t="s">
        <v>84</v>
      </c>
      <c r="C60" s="184" t="s">
        <v>218</v>
      </c>
      <c r="D60" s="183" t="s">
        <v>2</v>
      </c>
      <c r="E60" s="186">
        <v>2.6</v>
      </c>
      <c r="F60" s="105"/>
      <c r="G60" s="137"/>
      <c r="H60" s="137"/>
      <c r="I60" s="105"/>
      <c r="J60" s="105"/>
      <c r="K60" s="105">
        <f t="shared" si="18"/>
        <v>0</v>
      </c>
      <c r="L60" s="105">
        <f t="shared" si="19"/>
        <v>0</v>
      </c>
      <c r="M60" s="105">
        <f t="shared" si="20"/>
        <v>0</v>
      </c>
      <c r="N60" s="105">
        <f t="shared" si="21"/>
        <v>0</v>
      </c>
      <c r="O60" s="105">
        <f t="shared" si="22"/>
        <v>0</v>
      </c>
      <c r="P60" s="105">
        <f t="shared" si="23"/>
        <v>0</v>
      </c>
      <c r="S60" s="105"/>
      <c r="T60" s="105"/>
    </row>
    <row r="61" spans="1:20" ht="12.75">
      <c r="A61" s="136" t="s">
        <v>270</v>
      </c>
      <c r="B61" s="148" t="s">
        <v>84</v>
      </c>
      <c r="C61" s="184" t="s">
        <v>82</v>
      </c>
      <c r="D61" s="183" t="s">
        <v>56</v>
      </c>
      <c r="E61" s="186">
        <f>0.01+0.01</f>
        <v>0.02</v>
      </c>
      <c r="F61" s="105"/>
      <c r="G61" s="137"/>
      <c r="H61" s="137"/>
      <c r="I61" s="105"/>
      <c r="J61" s="105"/>
      <c r="K61" s="105">
        <f t="shared" si="18"/>
        <v>0</v>
      </c>
      <c r="L61" s="105">
        <f t="shared" si="19"/>
        <v>0</v>
      </c>
      <c r="M61" s="105">
        <f t="shared" si="20"/>
        <v>0</v>
      </c>
      <c r="N61" s="105">
        <f t="shared" si="21"/>
        <v>0</v>
      </c>
      <c r="O61" s="105">
        <f t="shared" si="22"/>
        <v>0</v>
      </c>
      <c r="P61" s="105">
        <f t="shared" si="23"/>
        <v>0</v>
      </c>
      <c r="S61" s="105"/>
      <c r="T61" s="105"/>
    </row>
    <row r="62" spans="1:20" ht="12.75">
      <c r="A62" s="136" t="s">
        <v>271</v>
      </c>
      <c r="B62" s="148" t="s">
        <v>84</v>
      </c>
      <c r="C62" s="184" t="s">
        <v>219</v>
      </c>
      <c r="D62" s="183" t="s">
        <v>217</v>
      </c>
      <c r="E62" s="186">
        <v>2</v>
      </c>
      <c r="F62" s="105"/>
      <c r="G62" s="137"/>
      <c r="H62" s="137"/>
      <c r="I62" s="105"/>
      <c r="J62" s="105"/>
      <c r="K62" s="105">
        <f aca="true" t="shared" si="24" ref="K62:K99">H62+I62+J62</f>
        <v>0</v>
      </c>
      <c r="L62" s="105">
        <f aca="true" t="shared" si="25" ref="L62:L99">E62*F62</f>
        <v>0</v>
      </c>
      <c r="M62" s="105">
        <f aca="true" t="shared" si="26" ref="M62:M99">E62*H62</f>
        <v>0</v>
      </c>
      <c r="N62" s="105">
        <f aca="true" t="shared" si="27" ref="N62:N99">E62*I62</f>
        <v>0</v>
      </c>
      <c r="O62" s="105">
        <f aca="true" t="shared" si="28" ref="O62:O99">E62*J62</f>
        <v>0</v>
      </c>
      <c r="P62" s="105">
        <f aca="true" t="shared" si="29" ref="P62:P99">M62+N62+O62</f>
        <v>0</v>
      </c>
      <c r="S62" s="105"/>
      <c r="T62" s="105"/>
    </row>
    <row r="63" spans="1:20" ht="38.25">
      <c r="A63" s="136" t="s">
        <v>272</v>
      </c>
      <c r="B63" s="148" t="s">
        <v>84</v>
      </c>
      <c r="C63" s="158" t="s">
        <v>220</v>
      </c>
      <c r="D63" s="159" t="s">
        <v>107</v>
      </c>
      <c r="E63" s="164">
        <v>324</v>
      </c>
      <c r="F63" s="105"/>
      <c r="G63" s="137"/>
      <c r="H63" s="137"/>
      <c r="I63" s="105"/>
      <c r="J63" s="105"/>
      <c r="K63" s="105">
        <f t="shared" si="24"/>
        <v>0</v>
      </c>
      <c r="L63" s="105">
        <f t="shared" si="25"/>
        <v>0</v>
      </c>
      <c r="M63" s="105">
        <f t="shared" si="26"/>
        <v>0</v>
      </c>
      <c r="N63" s="105">
        <f t="shared" si="27"/>
        <v>0</v>
      </c>
      <c r="O63" s="105">
        <f t="shared" si="28"/>
        <v>0</v>
      </c>
      <c r="P63" s="105">
        <f t="shared" si="29"/>
        <v>0</v>
      </c>
      <c r="S63" s="105"/>
      <c r="T63" s="105"/>
    </row>
    <row r="64" spans="1:20" ht="38.25">
      <c r="A64" s="136" t="s">
        <v>273</v>
      </c>
      <c r="B64" s="148" t="s">
        <v>84</v>
      </c>
      <c r="C64" s="184" t="s">
        <v>221</v>
      </c>
      <c r="D64" s="183" t="s">
        <v>107</v>
      </c>
      <c r="E64" s="186">
        <f>(5+35+8+9+16+46+13+6+5+19)*2</f>
        <v>324</v>
      </c>
      <c r="F64" s="105"/>
      <c r="G64" s="137"/>
      <c r="H64" s="137"/>
      <c r="I64" s="105"/>
      <c r="J64" s="105"/>
      <c r="K64" s="105">
        <f t="shared" si="24"/>
        <v>0</v>
      </c>
      <c r="L64" s="105">
        <f t="shared" si="25"/>
        <v>0</v>
      </c>
      <c r="M64" s="105">
        <f t="shared" si="26"/>
        <v>0</v>
      </c>
      <c r="N64" s="105">
        <f t="shared" si="27"/>
        <v>0</v>
      </c>
      <c r="O64" s="105">
        <f t="shared" si="28"/>
        <v>0</v>
      </c>
      <c r="P64" s="105">
        <f t="shared" si="29"/>
        <v>0</v>
      </c>
      <c r="S64" s="105"/>
      <c r="T64" s="105"/>
    </row>
    <row r="65" spans="1:20" ht="38.25">
      <c r="A65" s="136" t="s">
        <v>274</v>
      </c>
      <c r="B65" s="148" t="s">
        <v>84</v>
      </c>
      <c r="C65" s="184" t="s">
        <v>222</v>
      </c>
      <c r="D65" s="183" t="s">
        <v>107</v>
      </c>
      <c r="E65" s="186">
        <v>4</v>
      </c>
      <c r="F65" s="105"/>
      <c r="G65" s="137"/>
      <c r="H65" s="137"/>
      <c r="I65" s="105"/>
      <c r="J65" s="105"/>
      <c r="K65" s="105">
        <f t="shared" si="24"/>
        <v>0</v>
      </c>
      <c r="L65" s="105">
        <f t="shared" si="25"/>
        <v>0</v>
      </c>
      <c r="M65" s="105">
        <f t="shared" si="26"/>
        <v>0</v>
      </c>
      <c r="N65" s="105">
        <f t="shared" si="27"/>
        <v>0</v>
      </c>
      <c r="O65" s="105">
        <f t="shared" si="28"/>
        <v>0</v>
      </c>
      <c r="P65" s="105">
        <f t="shared" si="29"/>
        <v>0</v>
      </c>
      <c r="S65" s="105"/>
      <c r="T65" s="105"/>
    </row>
    <row r="66" spans="1:20" ht="38.25">
      <c r="A66" s="136" t="s">
        <v>275</v>
      </c>
      <c r="B66" s="148" t="s">
        <v>84</v>
      </c>
      <c r="C66" s="158" t="s">
        <v>223</v>
      </c>
      <c r="D66" s="159" t="s">
        <v>107</v>
      </c>
      <c r="E66" s="164">
        <f>(3+4+7+2+6+7+21+14+17+6+3)*2</f>
        <v>180</v>
      </c>
      <c r="F66" s="105"/>
      <c r="G66" s="137"/>
      <c r="H66" s="137"/>
      <c r="I66" s="105"/>
      <c r="J66" s="105"/>
      <c r="K66" s="105">
        <f t="shared" si="24"/>
        <v>0</v>
      </c>
      <c r="L66" s="105">
        <f t="shared" si="25"/>
        <v>0</v>
      </c>
      <c r="M66" s="105">
        <f t="shared" si="26"/>
        <v>0</v>
      </c>
      <c r="N66" s="105">
        <f t="shared" si="27"/>
        <v>0</v>
      </c>
      <c r="O66" s="105">
        <f t="shared" si="28"/>
        <v>0</v>
      </c>
      <c r="P66" s="105">
        <f t="shared" si="29"/>
        <v>0</v>
      </c>
      <c r="S66" s="105"/>
      <c r="T66" s="105"/>
    </row>
    <row r="67" spans="1:20" ht="38.25">
      <c r="A67" s="136" t="s">
        <v>276</v>
      </c>
      <c r="B67" s="148" t="s">
        <v>84</v>
      </c>
      <c r="C67" s="184" t="s">
        <v>224</v>
      </c>
      <c r="D67" s="183" t="s">
        <v>107</v>
      </c>
      <c r="E67" s="186">
        <v>180</v>
      </c>
      <c r="F67" s="105"/>
      <c r="G67" s="137"/>
      <c r="H67" s="137"/>
      <c r="I67" s="105"/>
      <c r="J67" s="105"/>
      <c r="K67" s="105">
        <f t="shared" si="24"/>
        <v>0</v>
      </c>
      <c r="L67" s="105">
        <f t="shared" si="25"/>
        <v>0</v>
      </c>
      <c r="M67" s="105">
        <f t="shared" si="26"/>
        <v>0</v>
      </c>
      <c r="N67" s="105">
        <f t="shared" si="27"/>
        <v>0</v>
      </c>
      <c r="O67" s="105">
        <f t="shared" si="28"/>
        <v>0</v>
      </c>
      <c r="P67" s="105">
        <f t="shared" si="29"/>
        <v>0</v>
      </c>
      <c r="S67" s="105"/>
      <c r="T67" s="105"/>
    </row>
    <row r="68" spans="1:20" ht="25.5">
      <c r="A68" s="136" t="s">
        <v>277</v>
      </c>
      <c r="B68" s="148" t="s">
        <v>84</v>
      </c>
      <c r="C68" s="158" t="s">
        <v>225</v>
      </c>
      <c r="D68" s="159" t="s">
        <v>107</v>
      </c>
      <c r="E68" s="164">
        <v>30</v>
      </c>
      <c r="F68" s="105"/>
      <c r="G68" s="137"/>
      <c r="H68" s="137"/>
      <c r="I68" s="105"/>
      <c r="J68" s="105"/>
      <c r="K68" s="105">
        <f t="shared" si="24"/>
        <v>0</v>
      </c>
      <c r="L68" s="105">
        <f t="shared" si="25"/>
        <v>0</v>
      </c>
      <c r="M68" s="105">
        <f t="shared" si="26"/>
        <v>0</v>
      </c>
      <c r="N68" s="105">
        <f t="shared" si="27"/>
        <v>0</v>
      </c>
      <c r="O68" s="105">
        <f t="shared" si="28"/>
        <v>0</v>
      </c>
      <c r="P68" s="105">
        <f t="shared" si="29"/>
        <v>0</v>
      </c>
      <c r="S68" s="105"/>
      <c r="T68" s="105"/>
    </row>
    <row r="69" spans="1:20" ht="25.5">
      <c r="A69" s="136" t="s">
        <v>278</v>
      </c>
      <c r="B69" s="148" t="s">
        <v>84</v>
      </c>
      <c r="C69" s="158" t="s">
        <v>226</v>
      </c>
      <c r="D69" s="159" t="s">
        <v>2</v>
      </c>
      <c r="E69" s="164">
        <v>4801.2</v>
      </c>
      <c r="F69" s="105"/>
      <c r="G69" s="137"/>
      <c r="H69" s="137"/>
      <c r="I69" s="105"/>
      <c r="J69" s="105"/>
      <c r="K69" s="105">
        <f t="shared" si="24"/>
        <v>0</v>
      </c>
      <c r="L69" s="105">
        <f t="shared" si="25"/>
        <v>0</v>
      </c>
      <c r="M69" s="105">
        <f t="shared" si="26"/>
        <v>0</v>
      </c>
      <c r="N69" s="105">
        <f t="shared" si="27"/>
        <v>0</v>
      </c>
      <c r="O69" s="105">
        <f t="shared" si="28"/>
        <v>0</v>
      </c>
      <c r="P69" s="105">
        <f t="shared" si="29"/>
        <v>0</v>
      </c>
      <c r="S69" s="105"/>
      <c r="T69" s="105"/>
    </row>
    <row r="70" spans="1:20" ht="25.5">
      <c r="A70" s="136" t="s">
        <v>279</v>
      </c>
      <c r="B70" s="148" t="s">
        <v>84</v>
      </c>
      <c r="C70" s="158" t="s">
        <v>227</v>
      </c>
      <c r="D70" s="159" t="s">
        <v>2</v>
      </c>
      <c r="E70" s="164">
        <v>4825.2</v>
      </c>
      <c r="F70" s="105"/>
      <c r="G70" s="137"/>
      <c r="H70" s="137"/>
      <c r="I70" s="105"/>
      <c r="J70" s="105"/>
      <c r="K70" s="105">
        <f t="shared" si="24"/>
        <v>0</v>
      </c>
      <c r="L70" s="105">
        <f t="shared" si="25"/>
        <v>0</v>
      </c>
      <c r="M70" s="105">
        <f t="shared" si="26"/>
        <v>0</v>
      </c>
      <c r="N70" s="105">
        <f t="shared" si="27"/>
        <v>0</v>
      </c>
      <c r="O70" s="105">
        <f t="shared" si="28"/>
        <v>0</v>
      </c>
      <c r="P70" s="105">
        <f t="shared" si="29"/>
        <v>0</v>
      </c>
      <c r="S70" s="105"/>
      <c r="T70" s="105"/>
    </row>
    <row r="71" spans="1:20" ht="12.75">
      <c r="A71" s="136" t="s">
        <v>280</v>
      </c>
      <c r="B71" s="148" t="s">
        <v>84</v>
      </c>
      <c r="C71" s="184" t="s">
        <v>228</v>
      </c>
      <c r="D71" s="183" t="s">
        <v>107</v>
      </c>
      <c r="E71" s="186">
        <v>504</v>
      </c>
      <c r="F71" s="105"/>
      <c r="G71" s="137"/>
      <c r="H71" s="137"/>
      <c r="I71" s="105"/>
      <c r="J71" s="105"/>
      <c r="K71" s="105">
        <f t="shared" si="24"/>
        <v>0</v>
      </c>
      <c r="L71" s="105">
        <f t="shared" si="25"/>
        <v>0</v>
      </c>
      <c r="M71" s="105">
        <f t="shared" si="26"/>
        <v>0</v>
      </c>
      <c r="N71" s="105">
        <f t="shared" si="27"/>
        <v>0</v>
      </c>
      <c r="O71" s="105">
        <f t="shared" si="28"/>
        <v>0</v>
      </c>
      <c r="P71" s="105">
        <f t="shared" si="29"/>
        <v>0</v>
      </c>
      <c r="S71" s="105"/>
      <c r="T71" s="105"/>
    </row>
    <row r="72" spans="1:20" ht="12.75">
      <c r="A72" s="136" t="s">
        <v>281</v>
      </c>
      <c r="B72" s="148" t="s">
        <v>84</v>
      </c>
      <c r="C72" s="184" t="s">
        <v>229</v>
      </c>
      <c r="D72" s="183" t="s">
        <v>107</v>
      </c>
      <c r="E72" s="186">
        <f>E71</f>
        <v>504</v>
      </c>
      <c r="F72" s="105"/>
      <c r="G72" s="137"/>
      <c r="H72" s="137"/>
      <c r="I72" s="105"/>
      <c r="J72" s="105"/>
      <c r="K72" s="105">
        <f t="shared" si="24"/>
        <v>0</v>
      </c>
      <c r="L72" s="105">
        <f t="shared" si="25"/>
        <v>0</v>
      </c>
      <c r="M72" s="105">
        <f t="shared" si="26"/>
        <v>0</v>
      </c>
      <c r="N72" s="105">
        <f t="shared" si="27"/>
        <v>0</v>
      </c>
      <c r="O72" s="105">
        <f t="shared" si="28"/>
        <v>0</v>
      </c>
      <c r="P72" s="105">
        <f t="shared" si="29"/>
        <v>0</v>
      </c>
      <c r="S72" s="105"/>
      <c r="T72" s="105"/>
    </row>
    <row r="73" spans="1:20" ht="12.75">
      <c r="A73" s="136" t="s">
        <v>282</v>
      </c>
      <c r="B73" s="148" t="s">
        <v>84</v>
      </c>
      <c r="C73" s="158" t="s">
        <v>108</v>
      </c>
      <c r="D73" s="159" t="s">
        <v>230</v>
      </c>
      <c r="E73" s="164">
        <v>48.25</v>
      </c>
      <c r="F73" s="105"/>
      <c r="G73" s="137"/>
      <c r="H73" s="137"/>
      <c r="I73" s="105"/>
      <c r="J73" s="105"/>
      <c r="K73" s="105">
        <f t="shared" si="24"/>
        <v>0</v>
      </c>
      <c r="L73" s="105">
        <f t="shared" si="25"/>
        <v>0</v>
      </c>
      <c r="M73" s="105">
        <f t="shared" si="26"/>
        <v>0</v>
      </c>
      <c r="N73" s="105">
        <f t="shared" si="27"/>
        <v>0</v>
      </c>
      <c r="O73" s="105">
        <f t="shared" si="28"/>
        <v>0</v>
      </c>
      <c r="P73" s="105">
        <f t="shared" si="29"/>
        <v>0</v>
      </c>
      <c r="S73" s="105"/>
      <c r="T73" s="105"/>
    </row>
    <row r="74" spans="1:20" ht="12.75">
      <c r="A74" s="136" t="s">
        <v>294</v>
      </c>
      <c r="B74" s="148" t="s">
        <v>84</v>
      </c>
      <c r="C74" s="187" t="s">
        <v>283</v>
      </c>
      <c r="D74" s="160" t="s">
        <v>109</v>
      </c>
      <c r="E74" s="163">
        <v>4</v>
      </c>
      <c r="F74" s="105"/>
      <c r="G74" s="137"/>
      <c r="H74" s="137"/>
      <c r="I74" s="105"/>
      <c r="J74" s="105"/>
      <c r="K74" s="105">
        <f t="shared" si="24"/>
        <v>0</v>
      </c>
      <c r="L74" s="105">
        <f t="shared" si="25"/>
        <v>0</v>
      </c>
      <c r="M74" s="105">
        <f t="shared" si="26"/>
        <v>0</v>
      </c>
      <c r="N74" s="105">
        <f t="shared" si="27"/>
        <v>0</v>
      </c>
      <c r="O74" s="105">
        <f t="shared" si="28"/>
        <v>0</v>
      </c>
      <c r="P74" s="105">
        <f t="shared" si="29"/>
        <v>0</v>
      </c>
      <c r="S74" s="105"/>
      <c r="T74" s="105"/>
    </row>
    <row r="75" spans="1:20" ht="51">
      <c r="A75" s="136" t="s">
        <v>295</v>
      </c>
      <c r="B75" s="148" t="s">
        <v>84</v>
      </c>
      <c r="C75" s="158" t="s">
        <v>284</v>
      </c>
      <c r="D75" s="188" t="s">
        <v>107</v>
      </c>
      <c r="E75" s="189">
        <v>4</v>
      </c>
      <c r="F75" s="105"/>
      <c r="G75" s="137"/>
      <c r="H75" s="137"/>
      <c r="I75" s="105"/>
      <c r="J75" s="105"/>
      <c r="K75" s="105">
        <f t="shared" si="24"/>
        <v>0</v>
      </c>
      <c r="L75" s="105">
        <f t="shared" si="25"/>
        <v>0</v>
      </c>
      <c r="M75" s="105">
        <f t="shared" si="26"/>
        <v>0</v>
      </c>
      <c r="N75" s="105">
        <f t="shared" si="27"/>
        <v>0</v>
      </c>
      <c r="O75" s="105">
        <f t="shared" si="28"/>
        <v>0</v>
      </c>
      <c r="P75" s="105">
        <f t="shared" si="29"/>
        <v>0</v>
      </c>
      <c r="S75" s="105"/>
      <c r="T75" s="105"/>
    </row>
    <row r="76" spans="1:20" ht="25.5">
      <c r="A76" s="136" t="s">
        <v>296</v>
      </c>
      <c r="B76" s="148" t="s">
        <v>84</v>
      </c>
      <c r="C76" s="158" t="s">
        <v>285</v>
      </c>
      <c r="D76" s="188" t="s">
        <v>107</v>
      </c>
      <c r="E76" s="189">
        <v>2</v>
      </c>
      <c r="F76" s="105"/>
      <c r="G76" s="137"/>
      <c r="H76" s="137"/>
      <c r="I76" s="105"/>
      <c r="J76" s="105"/>
      <c r="K76" s="105">
        <f t="shared" si="24"/>
        <v>0</v>
      </c>
      <c r="L76" s="105">
        <f t="shared" si="25"/>
        <v>0</v>
      </c>
      <c r="M76" s="105">
        <f t="shared" si="26"/>
        <v>0</v>
      </c>
      <c r="N76" s="105">
        <f t="shared" si="27"/>
        <v>0</v>
      </c>
      <c r="O76" s="105">
        <f t="shared" si="28"/>
        <v>0</v>
      </c>
      <c r="P76" s="105">
        <f t="shared" si="29"/>
        <v>0</v>
      </c>
      <c r="S76" s="105"/>
      <c r="T76" s="105"/>
    </row>
    <row r="77" spans="1:20" ht="14.25" customHeight="1">
      <c r="A77" s="136" t="s">
        <v>297</v>
      </c>
      <c r="B77" s="148" t="s">
        <v>84</v>
      </c>
      <c r="C77" s="184" t="s">
        <v>286</v>
      </c>
      <c r="D77" s="183" t="s">
        <v>107</v>
      </c>
      <c r="E77" s="186">
        <v>4</v>
      </c>
      <c r="F77" s="105"/>
      <c r="G77" s="137"/>
      <c r="H77" s="137"/>
      <c r="I77" s="105"/>
      <c r="J77" s="105"/>
      <c r="K77" s="105">
        <f t="shared" si="24"/>
        <v>0</v>
      </c>
      <c r="L77" s="105">
        <f t="shared" si="25"/>
        <v>0</v>
      </c>
      <c r="M77" s="105">
        <f t="shared" si="26"/>
        <v>0</v>
      </c>
      <c r="N77" s="105">
        <f t="shared" si="27"/>
        <v>0</v>
      </c>
      <c r="O77" s="105">
        <f t="shared" si="28"/>
        <v>0</v>
      </c>
      <c r="P77" s="105">
        <f t="shared" si="29"/>
        <v>0</v>
      </c>
      <c r="S77" s="105">
        <v>81.7</v>
      </c>
      <c r="T77" s="105">
        <v>1</v>
      </c>
    </row>
    <row r="78" spans="1:20" ht="14.25" customHeight="1">
      <c r="A78" s="136" t="s">
        <v>298</v>
      </c>
      <c r="B78" s="148" t="s">
        <v>84</v>
      </c>
      <c r="C78" s="187" t="s">
        <v>283</v>
      </c>
      <c r="D78" s="160" t="s">
        <v>109</v>
      </c>
      <c r="E78" s="163">
        <v>4</v>
      </c>
      <c r="F78" s="105"/>
      <c r="G78" s="137"/>
      <c r="H78" s="137"/>
      <c r="I78" s="105"/>
      <c r="J78" s="105"/>
      <c r="K78" s="105">
        <f t="shared" si="24"/>
        <v>0</v>
      </c>
      <c r="L78" s="105">
        <f t="shared" si="25"/>
        <v>0</v>
      </c>
      <c r="M78" s="105">
        <f t="shared" si="26"/>
        <v>0</v>
      </c>
      <c r="N78" s="105">
        <f t="shared" si="27"/>
        <v>0</v>
      </c>
      <c r="O78" s="105">
        <f t="shared" si="28"/>
        <v>0</v>
      </c>
      <c r="P78" s="105">
        <f t="shared" si="29"/>
        <v>0</v>
      </c>
      <c r="S78" s="105"/>
      <c r="T78" s="105"/>
    </row>
    <row r="79" spans="1:20" ht="14.25" customHeight="1">
      <c r="A79" s="136" t="s">
        <v>299</v>
      </c>
      <c r="B79" s="148" t="s">
        <v>84</v>
      </c>
      <c r="C79" s="158" t="s">
        <v>285</v>
      </c>
      <c r="D79" s="183" t="s">
        <v>107</v>
      </c>
      <c r="E79" s="186"/>
      <c r="F79" s="105"/>
      <c r="G79" s="137"/>
      <c r="H79" s="137"/>
      <c r="I79" s="105"/>
      <c r="J79" s="105"/>
      <c r="K79" s="105">
        <f t="shared" si="24"/>
        <v>0</v>
      </c>
      <c r="L79" s="105">
        <f t="shared" si="25"/>
        <v>0</v>
      </c>
      <c r="M79" s="105">
        <f t="shared" si="26"/>
        <v>0</v>
      </c>
      <c r="N79" s="105">
        <f t="shared" si="27"/>
        <v>0</v>
      </c>
      <c r="O79" s="105">
        <f t="shared" si="28"/>
        <v>0</v>
      </c>
      <c r="P79" s="105">
        <f t="shared" si="29"/>
        <v>0</v>
      </c>
      <c r="S79" s="105">
        <v>75.5</v>
      </c>
      <c r="T79" s="105">
        <v>1</v>
      </c>
    </row>
    <row r="80" spans="1:20" ht="14.25" customHeight="1">
      <c r="A80" s="136" t="s">
        <v>300</v>
      </c>
      <c r="B80" s="148" t="s">
        <v>84</v>
      </c>
      <c r="C80" s="184" t="s">
        <v>287</v>
      </c>
      <c r="D80" s="183" t="s">
        <v>107</v>
      </c>
      <c r="E80" s="186">
        <v>4</v>
      </c>
      <c r="F80" s="105"/>
      <c r="G80" s="137"/>
      <c r="H80" s="137"/>
      <c r="I80" s="105"/>
      <c r="J80" s="105"/>
      <c r="K80" s="105">
        <f t="shared" si="24"/>
        <v>0</v>
      </c>
      <c r="L80" s="105">
        <f t="shared" si="25"/>
        <v>0</v>
      </c>
      <c r="M80" s="105">
        <f t="shared" si="26"/>
        <v>0</v>
      </c>
      <c r="N80" s="105">
        <f t="shared" si="27"/>
        <v>0</v>
      </c>
      <c r="O80" s="105">
        <f t="shared" si="28"/>
        <v>0</v>
      </c>
      <c r="P80" s="105">
        <f t="shared" si="29"/>
        <v>0</v>
      </c>
      <c r="S80" s="105">
        <v>72.7</v>
      </c>
      <c r="T80" s="105">
        <v>0.9</v>
      </c>
    </row>
    <row r="81" spans="1:20" ht="14.25" customHeight="1">
      <c r="A81" s="136" t="s">
        <v>301</v>
      </c>
      <c r="B81" s="148" t="s">
        <v>84</v>
      </c>
      <c r="C81" s="161" t="s">
        <v>288</v>
      </c>
      <c r="D81" s="178" t="s">
        <v>4</v>
      </c>
      <c r="E81" s="178">
        <v>2</v>
      </c>
      <c r="F81" s="105"/>
      <c r="G81" s="137"/>
      <c r="H81" s="137"/>
      <c r="I81" s="105"/>
      <c r="J81" s="105"/>
      <c r="K81" s="105">
        <f t="shared" si="24"/>
        <v>0</v>
      </c>
      <c r="L81" s="105">
        <f t="shared" si="25"/>
        <v>0</v>
      </c>
      <c r="M81" s="105">
        <f t="shared" si="26"/>
        <v>0</v>
      </c>
      <c r="N81" s="105">
        <f t="shared" si="27"/>
        <v>0</v>
      </c>
      <c r="O81" s="105">
        <f t="shared" si="28"/>
        <v>0</v>
      </c>
      <c r="P81" s="105">
        <f t="shared" si="29"/>
        <v>0</v>
      </c>
      <c r="S81" s="105">
        <v>71.4</v>
      </c>
      <c r="T81" s="105">
        <v>0.9</v>
      </c>
    </row>
    <row r="82" spans="1:20" ht="38.25">
      <c r="A82" s="136" t="s">
        <v>302</v>
      </c>
      <c r="B82" s="148" t="s">
        <v>84</v>
      </c>
      <c r="C82" s="158" t="s">
        <v>289</v>
      </c>
      <c r="D82" s="159" t="s">
        <v>107</v>
      </c>
      <c r="E82" s="164">
        <v>6</v>
      </c>
      <c r="F82" s="105"/>
      <c r="G82" s="137"/>
      <c r="H82" s="137"/>
      <c r="I82" s="105"/>
      <c r="J82" s="105"/>
      <c r="K82" s="105">
        <f t="shared" si="24"/>
        <v>0</v>
      </c>
      <c r="L82" s="105">
        <f t="shared" si="25"/>
        <v>0</v>
      </c>
      <c r="M82" s="105">
        <f t="shared" si="26"/>
        <v>0</v>
      </c>
      <c r="N82" s="105">
        <f t="shared" si="27"/>
        <v>0</v>
      </c>
      <c r="O82" s="105">
        <f t="shared" si="28"/>
        <v>0</v>
      </c>
      <c r="P82" s="105">
        <f t="shared" si="29"/>
        <v>0</v>
      </c>
      <c r="S82" s="105">
        <v>62.4</v>
      </c>
      <c r="T82" s="105">
        <v>0.9</v>
      </c>
    </row>
    <row r="83" spans="1:20" ht="38.25">
      <c r="A83" s="136" t="s">
        <v>303</v>
      </c>
      <c r="B83" s="148" t="s">
        <v>84</v>
      </c>
      <c r="C83" s="184" t="s">
        <v>292</v>
      </c>
      <c r="D83" s="159" t="s">
        <v>107</v>
      </c>
      <c r="E83" s="186">
        <v>2</v>
      </c>
      <c r="F83" s="105"/>
      <c r="G83" s="137"/>
      <c r="H83" s="137"/>
      <c r="I83" s="105"/>
      <c r="J83" s="105"/>
      <c r="K83" s="105">
        <f t="shared" si="24"/>
        <v>0</v>
      </c>
      <c r="L83" s="105">
        <f t="shared" si="25"/>
        <v>0</v>
      </c>
      <c r="M83" s="105">
        <f t="shared" si="26"/>
        <v>0</v>
      </c>
      <c r="N83" s="105">
        <f t="shared" si="27"/>
        <v>0</v>
      </c>
      <c r="O83" s="105">
        <f t="shared" si="28"/>
        <v>0</v>
      </c>
      <c r="P83" s="105">
        <f t="shared" si="29"/>
        <v>0</v>
      </c>
      <c r="S83" s="105">
        <v>62.7</v>
      </c>
      <c r="T83" s="105">
        <v>0.9</v>
      </c>
    </row>
    <row r="84" spans="1:20" ht="38.25">
      <c r="A84" s="136" t="s">
        <v>304</v>
      </c>
      <c r="B84" s="148" t="s">
        <v>84</v>
      </c>
      <c r="C84" s="184" t="s">
        <v>293</v>
      </c>
      <c r="D84" s="159" t="s">
        <v>107</v>
      </c>
      <c r="E84" s="186">
        <v>4</v>
      </c>
      <c r="F84" s="105"/>
      <c r="G84" s="137"/>
      <c r="H84" s="137"/>
      <c r="I84" s="105"/>
      <c r="J84" s="105"/>
      <c r="K84" s="105">
        <f t="shared" si="24"/>
        <v>0</v>
      </c>
      <c r="L84" s="105">
        <f t="shared" si="25"/>
        <v>0</v>
      </c>
      <c r="M84" s="105">
        <f t="shared" si="26"/>
        <v>0</v>
      </c>
      <c r="N84" s="105">
        <f t="shared" si="27"/>
        <v>0</v>
      </c>
      <c r="O84" s="105">
        <f t="shared" si="28"/>
        <v>0</v>
      </c>
      <c r="P84" s="105">
        <f t="shared" si="29"/>
        <v>0</v>
      </c>
      <c r="S84" s="105"/>
      <c r="T84" s="105"/>
    </row>
    <row r="85" spans="1:20" ht="12.75">
      <c r="A85" s="136" t="s">
        <v>305</v>
      </c>
      <c r="B85" s="148" t="s">
        <v>84</v>
      </c>
      <c r="C85" s="184" t="s">
        <v>79</v>
      </c>
      <c r="D85" s="183" t="s">
        <v>56</v>
      </c>
      <c r="E85" s="186">
        <v>6</v>
      </c>
      <c r="F85" s="105"/>
      <c r="G85" s="137"/>
      <c r="H85" s="137"/>
      <c r="I85" s="105"/>
      <c r="J85" s="105"/>
      <c r="K85" s="105">
        <f t="shared" si="24"/>
        <v>0</v>
      </c>
      <c r="L85" s="105">
        <f t="shared" si="25"/>
        <v>0</v>
      </c>
      <c r="M85" s="105">
        <f t="shared" si="26"/>
        <v>0</v>
      </c>
      <c r="N85" s="105">
        <f t="shared" si="27"/>
        <v>0</v>
      </c>
      <c r="O85" s="105">
        <f t="shared" si="28"/>
        <v>0</v>
      </c>
      <c r="P85" s="105">
        <f t="shared" si="29"/>
        <v>0</v>
      </c>
      <c r="S85" s="105">
        <v>62.4</v>
      </c>
      <c r="T85" s="105">
        <v>0.9</v>
      </c>
    </row>
    <row r="86" spans="1:20" ht="12.75">
      <c r="A86" s="136" t="s">
        <v>306</v>
      </c>
      <c r="B86" s="148" t="s">
        <v>84</v>
      </c>
      <c r="C86" s="184" t="s">
        <v>216</v>
      </c>
      <c r="D86" s="183" t="s">
        <v>217</v>
      </c>
      <c r="E86" s="186">
        <v>6</v>
      </c>
      <c r="F86" s="105"/>
      <c r="G86" s="137"/>
      <c r="H86" s="137"/>
      <c r="I86" s="105"/>
      <c r="J86" s="105"/>
      <c r="K86" s="105">
        <f t="shared" si="24"/>
        <v>0</v>
      </c>
      <c r="L86" s="105">
        <f t="shared" si="25"/>
        <v>0</v>
      </c>
      <c r="M86" s="105">
        <f t="shared" si="26"/>
        <v>0</v>
      </c>
      <c r="N86" s="105">
        <f t="shared" si="27"/>
        <v>0</v>
      </c>
      <c r="O86" s="105">
        <f t="shared" si="28"/>
        <v>0</v>
      </c>
      <c r="P86" s="105">
        <f t="shared" si="29"/>
        <v>0</v>
      </c>
      <c r="S86" s="105">
        <v>62.7</v>
      </c>
      <c r="T86" s="105">
        <v>0.9</v>
      </c>
    </row>
    <row r="87" spans="1:20" ht="12.75">
      <c r="A87" s="136" t="s">
        <v>307</v>
      </c>
      <c r="B87" s="148" t="s">
        <v>84</v>
      </c>
      <c r="C87" s="184" t="s">
        <v>218</v>
      </c>
      <c r="D87" s="183" t="s">
        <v>2</v>
      </c>
      <c r="E87" s="186">
        <v>7</v>
      </c>
      <c r="F87" s="105"/>
      <c r="G87" s="137"/>
      <c r="H87" s="137"/>
      <c r="I87" s="105"/>
      <c r="J87" s="105"/>
      <c r="K87" s="105">
        <f t="shared" si="24"/>
        <v>0</v>
      </c>
      <c r="L87" s="105">
        <f t="shared" si="25"/>
        <v>0</v>
      </c>
      <c r="M87" s="105">
        <f t="shared" si="26"/>
        <v>0</v>
      </c>
      <c r="N87" s="105">
        <f t="shared" si="27"/>
        <v>0</v>
      </c>
      <c r="O87" s="105">
        <f t="shared" si="28"/>
        <v>0</v>
      </c>
      <c r="P87" s="105">
        <f t="shared" si="29"/>
        <v>0</v>
      </c>
      <c r="S87" s="105">
        <v>48</v>
      </c>
      <c r="T87" s="105">
        <v>0.9</v>
      </c>
    </row>
    <row r="88" spans="1:20" ht="12.75">
      <c r="A88" s="136" t="s">
        <v>308</v>
      </c>
      <c r="B88" s="148" t="s">
        <v>84</v>
      </c>
      <c r="C88" s="184" t="s">
        <v>82</v>
      </c>
      <c r="D88" s="183" t="s">
        <v>56</v>
      </c>
      <c r="E88" s="186">
        <v>0.12</v>
      </c>
      <c r="F88" s="105"/>
      <c r="G88" s="137"/>
      <c r="H88" s="137"/>
      <c r="I88" s="105"/>
      <c r="J88" s="105"/>
      <c r="K88" s="105">
        <f t="shared" si="24"/>
        <v>0</v>
      </c>
      <c r="L88" s="105">
        <f t="shared" si="25"/>
        <v>0</v>
      </c>
      <c r="M88" s="105">
        <f t="shared" si="26"/>
        <v>0</v>
      </c>
      <c r="N88" s="105">
        <f t="shared" si="27"/>
        <v>0</v>
      </c>
      <c r="O88" s="105">
        <f t="shared" si="28"/>
        <v>0</v>
      </c>
      <c r="P88" s="105">
        <f t="shared" si="29"/>
        <v>0</v>
      </c>
      <c r="S88" s="105">
        <v>40.9</v>
      </c>
      <c r="T88" s="105">
        <v>0.65</v>
      </c>
    </row>
    <row r="89" spans="1:20" ht="12.75">
      <c r="A89" s="136" t="s">
        <v>309</v>
      </c>
      <c r="B89" s="148" t="s">
        <v>84</v>
      </c>
      <c r="C89" s="184" t="s">
        <v>219</v>
      </c>
      <c r="D89" s="183" t="s">
        <v>107</v>
      </c>
      <c r="E89" s="186">
        <v>6</v>
      </c>
      <c r="F89" s="105"/>
      <c r="G89" s="137"/>
      <c r="H89" s="137"/>
      <c r="I89" s="105"/>
      <c r="J89" s="105"/>
      <c r="K89" s="105">
        <f t="shared" si="24"/>
        <v>0</v>
      </c>
      <c r="L89" s="105">
        <f t="shared" si="25"/>
        <v>0</v>
      </c>
      <c r="M89" s="105">
        <f t="shared" si="26"/>
        <v>0</v>
      </c>
      <c r="N89" s="105">
        <f t="shared" si="27"/>
        <v>0</v>
      </c>
      <c r="O89" s="105">
        <f t="shared" si="28"/>
        <v>0</v>
      </c>
      <c r="P89" s="105">
        <f t="shared" si="29"/>
        <v>0</v>
      </c>
      <c r="S89" s="105">
        <v>35.7</v>
      </c>
      <c r="T89" s="105">
        <v>0.7</v>
      </c>
    </row>
    <row r="90" spans="1:20" ht="14.25" customHeight="1">
      <c r="A90" s="136" t="s">
        <v>310</v>
      </c>
      <c r="B90" s="148" t="s">
        <v>84</v>
      </c>
      <c r="C90" s="190" t="s">
        <v>213</v>
      </c>
      <c r="D90" s="159" t="s">
        <v>217</v>
      </c>
      <c r="E90" s="160">
        <v>4</v>
      </c>
      <c r="F90" s="105"/>
      <c r="G90" s="137"/>
      <c r="H90" s="137"/>
      <c r="I90" s="105"/>
      <c r="J90" s="105"/>
      <c r="K90" s="105">
        <f t="shared" si="24"/>
        <v>0</v>
      </c>
      <c r="L90" s="105">
        <f t="shared" si="25"/>
        <v>0</v>
      </c>
      <c r="M90" s="105">
        <f t="shared" si="26"/>
        <v>0</v>
      </c>
      <c r="N90" s="105">
        <f t="shared" si="27"/>
        <v>0</v>
      </c>
      <c r="O90" s="105">
        <f t="shared" si="28"/>
        <v>0</v>
      </c>
      <c r="P90" s="105">
        <f t="shared" si="29"/>
        <v>0</v>
      </c>
      <c r="S90" s="105">
        <v>46.5</v>
      </c>
      <c r="T90" s="105">
        <v>0.65</v>
      </c>
    </row>
    <row r="91" spans="1:20" ht="38.25">
      <c r="A91" s="136" t="s">
        <v>311</v>
      </c>
      <c r="B91" s="148" t="s">
        <v>84</v>
      </c>
      <c r="C91" s="184" t="s">
        <v>214</v>
      </c>
      <c r="D91" s="183" t="s">
        <v>217</v>
      </c>
      <c r="E91" s="183" t="s">
        <v>129</v>
      </c>
      <c r="F91" s="105"/>
      <c r="G91" s="137"/>
      <c r="H91" s="137"/>
      <c r="I91" s="105"/>
      <c r="J91" s="105"/>
      <c r="K91" s="105">
        <f t="shared" si="24"/>
        <v>0</v>
      </c>
      <c r="L91" s="105">
        <f t="shared" si="25"/>
        <v>0</v>
      </c>
      <c r="M91" s="105">
        <f t="shared" si="26"/>
        <v>0</v>
      </c>
      <c r="N91" s="105">
        <f t="shared" si="27"/>
        <v>0</v>
      </c>
      <c r="O91" s="105">
        <f t="shared" si="28"/>
        <v>0</v>
      </c>
      <c r="P91" s="105">
        <f t="shared" si="29"/>
        <v>0</v>
      </c>
      <c r="S91" s="105">
        <v>36.5</v>
      </c>
      <c r="T91" s="105">
        <v>0.65</v>
      </c>
    </row>
    <row r="92" spans="1:20" ht="38.25">
      <c r="A92" s="136" t="s">
        <v>312</v>
      </c>
      <c r="B92" s="148" t="s">
        <v>84</v>
      </c>
      <c r="C92" s="184" t="s">
        <v>215</v>
      </c>
      <c r="D92" s="183"/>
      <c r="E92" s="183">
        <v>2</v>
      </c>
      <c r="F92" s="105"/>
      <c r="G92" s="137"/>
      <c r="H92" s="137"/>
      <c r="I92" s="105"/>
      <c r="J92" s="105"/>
      <c r="K92" s="105">
        <f t="shared" si="24"/>
        <v>0</v>
      </c>
      <c r="L92" s="105">
        <f t="shared" si="25"/>
        <v>0</v>
      </c>
      <c r="M92" s="105">
        <f t="shared" si="26"/>
        <v>0</v>
      </c>
      <c r="N92" s="105">
        <f t="shared" si="27"/>
        <v>0</v>
      </c>
      <c r="O92" s="105">
        <f t="shared" si="28"/>
        <v>0</v>
      </c>
      <c r="P92" s="105">
        <f t="shared" si="29"/>
        <v>0</v>
      </c>
      <c r="S92" s="105">
        <v>330.7</v>
      </c>
      <c r="T92" s="105">
        <v>1.3</v>
      </c>
    </row>
    <row r="93" spans="1:20" ht="12.75">
      <c r="A93" s="136" t="s">
        <v>313</v>
      </c>
      <c r="B93" s="148" t="s">
        <v>84</v>
      </c>
      <c r="C93" s="184" t="s">
        <v>79</v>
      </c>
      <c r="D93" s="183" t="s">
        <v>56</v>
      </c>
      <c r="E93" s="183">
        <v>4</v>
      </c>
      <c r="F93" s="105"/>
      <c r="G93" s="137"/>
      <c r="H93" s="137"/>
      <c r="I93" s="105"/>
      <c r="J93" s="105"/>
      <c r="K93" s="105">
        <f t="shared" si="24"/>
        <v>0</v>
      </c>
      <c r="L93" s="105">
        <f t="shared" si="25"/>
        <v>0</v>
      </c>
      <c r="M93" s="105">
        <f t="shared" si="26"/>
        <v>0</v>
      </c>
      <c r="N93" s="105">
        <f t="shared" si="27"/>
        <v>0</v>
      </c>
      <c r="O93" s="105">
        <f t="shared" si="28"/>
        <v>0</v>
      </c>
      <c r="P93" s="105">
        <f t="shared" si="29"/>
        <v>0</v>
      </c>
      <c r="S93" s="105"/>
      <c r="T93" s="105"/>
    </row>
    <row r="94" spans="1:20" ht="12.75">
      <c r="A94" s="136" t="s">
        <v>314</v>
      </c>
      <c r="B94" s="148" t="s">
        <v>84</v>
      </c>
      <c r="C94" s="184" t="s">
        <v>216</v>
      </c>
      <c r="D94" s="183" t="s">
        <v>217</v>
      </c>
      <c r="E94" s="183">
        <v>4</v>
      </c>
      <c r="F94" s="105"/>
      <c r="G94" s="137"/>
      <c r="H94" s="137"/>
      <c r="I94" s="105"/>
      <c r="J94" s="105"/>
      <c r="K94" s="105">
        <f t="shared" si="24"/>
        <v>0</v>
      </c>
      <c r="L94" s="105">
        <f t="shared" si="25"/>
        <v>0</v>
      </c>
      <c r="M94" s="105">
        <f t="shared" si="26"/>
        <v>0</v>
      </c>
      <c r="N94" s="105">
        <f t="shared" si="27"/>
        <v>0</v>
      </c>
      <c r="O94" s="105">
        <f t="shared" si="28"/>
        <v>0</v>
      </c>
      <c r="P94" s="105">
        <f t="shared" si="29"/>
        <v>0</v>
      </c>
      <c r="S94" s="105">
        <v>222.4</v>
      </c>
      <c r="T94" s="105">
        <v>1.3</v>
      </c>
    </row>
    <row r="95" spans="1:20" ht="12.75">
      <c r="A95" s="136" t="s">
        <v>315</v>
      </c>
      <c r="B95" s="148" t="s">
        <v>84</v>
      </c>
      <c r="C95" s="184" t="s">
        <v>218</v>
      </c>
      <c r="D95" s="183" t="s">
        <v>2</v>
      </c>
      <c r="E95" s="183">
        <v>4</v>
      </c>
      <c r="F95" s="105"/>
      <c r="G95" s="137"/>
      <c r="H95" s="137"/>
      <c r="I95" s="105"/>
      <c r="J95" s="105"/>
      <c r="K95" s="105">
        <f t="shared" si="24"/>
        <v>0</v>
      </c>
      <c r="L95" s="105">
        <f t="shared" si="25"/>
        <v>0</v>
      </c>
      <c r="M95" s="105">
        <f t="shared" si="26"/>
        <v>0</v>
      </c>
      <c r="N95" s="105">
        <f t="shared" si="27"/>
        <v>0</v>
      </c>
      <c r="O95" s="105">
        <f t="shared" si="28"/>
        <v>0</v>
      </c>
      <c r="P95" s="105">
        <f t="shared" si="29"/>
        <v>0</v>
      </c>
      <c r="S95" s="105"/>
      <c r="T95" s="105"/>
    </row>
    <row r="96" spans="1:20" ht="12.75">
      <c r="A96" s="136" t="s">
        <v>316</v>
      </c>
      <c r="B96" s="148" t="s">
        <v>84</v>
      </c>
      <c r="C96" s="184" t="s">
        <v>82</v>
      </c>
      <c r="D96" s="183" t="s">
        <v>56</v>
      </c>
      <c r="E96" s="183">
        <v>0.08</v>
      </c>
      <c r="F96" s="105"/>
      <c r="G96" s="137"/>
      <c r="H96" s="137"/>
      <c r="I96" s="105"/>
      <c r="J96" s="105"/>
      <c r="K96" s="105">
        <f t="shared" si="24"/>
        <v>0</v>
      </c>
      <c r="L96" s="105">
        <f t="shared" si="25"/>
        <v>0</v>
      </c>
      <c r="M96" s="105">
        <f t="shared" si="26"/>
        <v>0</v>
      </c>
      <c r="N96" s="105">
        <f t="shared" si="27"/>
        <v>0</v>
      </c>
      <c r="O96" s="105">
        <f t="shared" si="28"/>
        <v>0</v>
      </c>
      <c r="P96" s="105">
        <f t="shared" si="29"/>
        <v>0</v>
      </c>
      <c r="S96" s="105"/>
      <c r="T96" s="105"/>
    </row>
    <row r="97" spans="1:20" ht="12.75">
      <c r="A97" s="136" t="s">
        <v>317</v>
      </c>
      <c r="B97" s="148" t="s">
        <v>84</v>
      </c>
      <c r="C97" s="184" t="s">
        <v>219</v>
      </c>
      <c r="D97" s="183" t="s">
        <v>217</v>
      </c>
      <c r="E97" s="183">
        <v>4</v>
      </c>
      <c r="F97" s="105"/>
      <c r="G97" s="137"/>
      <c r="H97" s="137"/>
      <c r="I97" s="105"/>
      <c r="J97" s="105"/>
      <c r="K97" s="105">
        <f t="shared" si="24"/>
        <v>0</v>
      </c>
      <c r="L97" s="105">
        <f t="shared" si="25"/>
        <v>0</v>
      </c>
      <c r="M97" s="105">
        <f t="shared" si="26"/>
        <v>0</v>
      </c>
      <c r="N97" s="105">
        <f t="shared" si="27"/>
        <v>0</v>
      </c>
      <c r="O97" s="105">
        <f t="shared" si="28"/>
        <v>0</v>
      </c>
      <c r="P97" s="105">
        <f t="shared" si="29"/>
        <v>0</v>
      </c>
      <c r="S97" s="105"/>
      <c r="T97" s="105"/>
    </row>
    <row r="98" spans="1:20" ht="38.25">
      <c r="A98" s="136" t="s">
        <v>318</v>
      </c>
      <c r="B98" s="148" t="s">
        <v>84</v>
      </c>
      <c r="C98" s="191" t="s">
        <v>290</v>
      </c>
      <c r="D98" s="166" t="s">
        <v>107</v>
      </c>
      <c r="E98" s="164">
        <v>2</v>
      </c>
      <c r="F98" s="105"/>
      <c r="G98" s="137"/>
      <c r="H98" s="137"/>
      <c r="I98" s="105"/>
      <c r="J98" s="105"/>
      <c r="K98" s="105">
        <f t="shared" si="24"/>
        <v>0</v>
      </c>
      <c r="L98" s="105">
        <f t="shared" si="25"/>
        <v>0</v>
      </c>
      <c r="M98" s="105">
        <f t="shared" si="26"/>
        <v>0</v>
      </c>
      <c r="N98" s="105">
        <f t="shared" si="27"/>
        <v>0</v>
      </c>
      <c r="O98" s="105">
        <f t="shared" si="28"/>
        <v>0</v>
      </c>
      <c r="P98" s="105">
        <f t="shared" si="29"/>
        <v>0</v>
      </c>
      <c r="S98" s="105"/>
      <c r="T98" s="105"/>
    </row>
    <row r="99" spans="1:20" ht="38.25">
      <c r="A99" s="136" t="s">
        <v>319</v>
      </c>
      <c r="B99" s="148" t="s">
        <v>84</v>
      </c>
      <c r="C99" s="192" t="s">
        <v>291</v>
      </c>
      <c r="D99" s="186" t="s">
        <v>107</v>
      </c>
      <c r="E99" s="186">
        <v>2</v>
      </c>
      <c r="F99" s="105"/>
      <c r="G99" s="137"/>
      <c r="H99" s="137"/>
      <c r="I99" s="105"/>
      <c r="J99" s="105"/>
      <c r="K99" s="105">
        <f t="shared" si="24"/>
        <v>0</v>
      </c>
      <c r="L99" s="105">
        <f t="shared" si="25"/>
        <v>0</v>
      </c>
      <c r="M99" s="105">
        <f t="shared" si="26"/>
        <v>0</v>
      </c>
      <c r="N99" s="105">
        <f t="shared" si="27"/>
        <v>0</v>
      </c>
      <c r="O99" s="105">
        <f t="shared" si="28"/>
        <v>0</v>
      </c>
      <c r="P99" s="105">
        <f t="shared" si="29"/>
        <v>0</v>
      </c>
      <c r="S99" s="105"/>
      <c r="T99" s="105"/>
    </row>
    <row r="100" spans="1:20" ht="12.75">
      <c r="A100" s="136" t="s">
        <v>320</v>
      </c>
      <c r="B100" s="148" t="s">
        <v>84</v>
      </c>
      <c r="C100" s="192" t="s">
        <v>79</v>
      </c>
      <c r="D100" s="186" t="s">
        <v>56</v>
      </c>
      <c r="E100" s="186">
        <v>2</v>
      </c>
      <c r="F100" s="105"/>
      <c r="G100" s="137"/>
      <c r="H100" s="137"/>
      <c r="I100" s="105"/>
      <c r="J100" s="105"/>
      <c r="K100" s="137">
        <f>H100+J100+I100</f>
        <v>0</v>
      </c>
      <c r="L100" s="105">
        <f>E100*F100</f>
        <v>0</v>
      </c>
      <c r="M100" s="105">
        <f>E100*H100</f>
        <v>0</v>
      </c>
      <c r="N100" s="105">
        <f>E100*I100</f>
        <v>0</v>
      </c>
      <c r="O100" s="105">
        <f>E100*J100</f>
        <v>0</v>
      </c>
      <c r="P100" s="105">
        <f>M100+N100+O100</f>
        <v>0</v>
      </c>
      <c r="S100" s="105"/>
      <c r="T100" s="105"/>
    </row>
    <row r="101" spans="1:20" ht="12.75">
      <c r="A101" s="136" t="s">
        <v>321</v>
      </c>
      <c r="B101" s="148" t="s">
        <v>84</v>
      </c>
      <c r="C101" s="192" t="s">
        <v>216</v>
      </c>
      <c r="D101" s="186" t="s">
        <v>107</v>
      </c>
      <c r="E101" s="186">
        <v>2</v>
      </c>
      <c r="F101" s="105"/>
      <c r="G101" s="137"/>
      <c r="H101" s="137"/>
      <c r="I101" s="105"/>
      <c r="J101" s="105"/>
      <c r="K101" s="137">
        <f>H101+J101+I101</f>
        <v>0</v>
      </c>
      <c r="L101" s="105">
        <f>E101*F101</f>
        <v>0</v>
      </c>
      <c r="M101" s="105">
        <f>E101*H101</f>
        <v>0</v>
      </c>
      <c r="N101" s="105">
        <f>E101*I101</f>
        <v>0</v>
      </c>
      <c r="O101" s="105">
        <f>E101*J101</f>
        <v>0</v>
      </c>
      <c r="P101" s="105">
        <f>M101+N101+O101</f>
        <v>0</v>
      </c>
      <c r="S101" s="105"/>
      <c r="T101" s="105"/>
    </row>
    <row r="102" spans="1:20" ht="12.75">
      <c r="A102" s="136" t="s">
        <v>322</v>
      </c>
      <c r="B102" s="148" t="s">
        <v>84</v>
      </c>
      <c r="C102" s="192" t="s">
        <v>218</v>
      </c>
      <c r="D102" s="186" t="s">
        <v>2</v>
      </c>
      <c r="E102" s="186">
        <v>2</v>
      </c>
      <c r="F102" s="105"/>
      <c r="G102" s="137"/>
      <c r="H102" s="137"/>
      <c r="I102" s="105"/>
      <c r="J102" s="105"/>
      <c r="K102" s="137">
        <f>H102+J102+I102</f>
        <v>0</v>
      </c>
      <c r="L102" s="105">
        <f>E102*F102</f>
        <v>0</v>
      </c>
      <c r="M102" s="105">
        <f>E102*H102</f>
        <v>0</v>
      </c>
      <c r="N102" s="105">
        <f>E102*I102</f>
        <v>0</v>
      </c>
      <c r="O102" s="105">
        <f>E102*J102</f>
        <v>0</v>
      </c>
      <c r="P102" s="105">
        <f>M102+N102+O102</f>
        <v>0</v>
      </c>
      <c r="S102" s="105"/>
      <c r="T102" s="105"/>
    </row>
    <row r="103" spans="1:20" ht="12.75">
      <c r="A103" s="136" t="s">
        <v>323</v>
      </c>
      <c r="B103" s="148" t="s">
        <v>84</v>
      </c>
      <c r="C103" s="192" t="s">
        <v>82</v>
      </c>
      <c r="D103" s="186" t="s">
        <v>56</v>
      </c>
      <c r="E103" s="186">
        <v>0.04</v>
      </c>
      <c r="F103" s="105"/>
      <c r="G103" s="137"/>
      <c r="H103" s="137"/>
      <c r="I103" s="105"/>
      <c r="J103" s="105"/>
      <c r="K103" s="137">
        <f>H103+J103+I103</f>
        <v>0</v>
      </c>
      <c r="L103" s="105">
        <f>E103*F103</f>
        <v>0</v>
      </c>
      <c r="M103" s="105">
        <f>E103*H103</f>
        <v>0</v>
      </c>
      <c r="N103" s="105">
        <f>E103*I103</f>
        <v>0</v>
      </c>
      <c r="O103" s="105">
        <f>E103*J103</f>
        <v>0</v>
      </c>
      <c r="P103" s="105">
        <f>M103+N103+O103</f>
        <v>0</v>
      </c>
      <c r="S103" s="105"/>
      <c r="T103" s="105"/>
    </row>
    <row r="104" spans="1:20" ht="12.75">
      <c r="A104" s="136" t="s">
        <v>324</v>
      </c>
      <c r="B104" s="148" t="s">
        <v>84</v>
      </c>
      <c r="C104" s="192" t="s">
        <v>219</v>
      </c>
      <c r="D104" s="186" t="s">
        <v>107</v>
      </c>
      <c r="E104" s="186">
        <v>2</v>
      </c>
      <c r="F104" s="105"/>
      <c r="G104" s="137"/>
      <c r="H104" s="137"/>
      <c r="I104" s="105"/>
      <c r="J104" s="105"/>
      <c r="K104" s="137">
        <f>H104+J104+I104</f>
        <v>0</v>
      </c>
      <c r="L104" s="105">
        <f>E104*F104</f>
        <v>0</v>
      </c>
      <c r="M104" s="105">
        <f>E104*H104</f>
        <v>0</v>
      </c>
      <c r="N104" s="105">
        <f>E104*I104</f>
        <v>0</v>
      </c>
      <c r="O104" s="105">
        <f>E104*J104</f>
        <v>0</v>
      </c>
      <c r="P104" s="105">
        <f>M104+N104+O104</f>
        <v>0</v>
      </c>
      <c r="S104" s="105"/>
      <c r="T104" s="105"/>
    </row>
    <row r="105" spans="1:16" ht="12.75">
      <c r="A105" s="108"/>
      <c r="B105" s="139"/>
      <c r="C105" s="148" t="s">
        <v>11</v>
      </c>
      <c r="D105" s="148" t="s">
        <v>115</v>
      </c>
      <c r="E105" s="148"/>
      <c r="F105" s="140"/>
      <c r="G105" s="140"/>
      <c r="H105" s="141"/>
      <c r="I105" s="142"/>
      <c r="J105" s="141"/>
      <c r="K105" s="141"/>
      <c r="L105" s="141">
        <f>SUM(L17:L104)</f>
        <v>0</v>
      </c>
      <c r="M105" s="141">
        <f>SUM(M17:M104)</f>
        <v>0</v>
      </c>
      <c r="N105" s="141">
        <f>SUM(N17:N104)</f>
        <v>0</v>
      </c>
      <c r="O105" s="141">
        <f>SUM(O17:O104)</f>
        <v>0</v>
      </c>
      <c r="P105" s="141">
        <f>SUM(P17:P104)</f>
        <v>0</v>
      </c>
    </row>
    <row r="106" spans="1:16" ht="12.75">
      <c r="A106" s="107"/>
      <c r="B106" s="107"/>
      <c r="C106" s="323" t="s">
        <v>193</v>
      </c>
      <c r="D106" s="323"/>
      <c r="E106" s="323"/>
      <c r="F106" s="323"/>
      <c r="G106" s="323"/>
      <c r="H106" s="323"/>
      <c r="I106" s="323"/>
      <c r="J106" s="323"/>
      <c r="K106" s="323"/>
      <c r="L106" s="105"/>
      <c r="M106" s="105"/>
      <c r="N106" s="105">
        <v>0</v>
      </c>
      <c r="O106" s="108"/>
      <c r="P106" s="105">
        <f>N106</f>
        <v>0</v>
      </c>
    </row>
    <row r="107" spans="1:16" ht="12.75">
      <c r="A107" s="107"/>
      <c r="B107" s="107"/>
      <c r="C107" s="323" t="s">
        <v>11</v>
      </c>
      <c r="D107" s="323"/>
      <c r="E107" s="323"/>
      <c r="F107" s="323"/>
      <c r="G107" s="323"/>
      <c r="H107" s="323"/>
      <c r="I107" s="323"/>
      <c r="J107" s="323"/>
      <c r="K107" s="323"/>
      <c r="L107" s="105"/>
      <c r="M107" s="105"/>
      <c r="N107" s="105">
        <f>SUM(N105:N106)</f>
        <v>0</v>
      </c>
      <c r="O107" s="105"/>
      <c r="P107" s="105">
        <f>N107</f>
        <v>0</v>
      </c>
    </row>
    <row r="108" spans="1:16" ht="12.75">
      <c r="A108" s="107"/>
      <c r="B108" s="107"/>
      <c r="C108" s="323" t="s">
        <v>200</v>
      </c>
      <c r="D108" s="323"/>
      <c r="E108" s="323"/>
      <c r="F108" s="323"/>
      <c r="G108" s="323"/>
      <c r="H108" s="323"/>
      <c r="I108" s="323"/>
      <c r="J108" s="323"/>
      <c r="K108" s="323"/>
      <c r="L108" s="105"/>
      <c r="M108" s="105"/>
      <c r="N108" s="105">
        <v>0</v>
      </c>
      <c r="O108" s="108"/>
      <c r="P108" s="105">
        <f>N108</f>
        <v>0</v>
      </c>
    </row>
    <row r="109" spans="1:16" ht="12.75">
      <c r="A109" s="107"/>
      <c r="B109" s="107"/>
      <c r="C109" s="327" t="s">
        <v>12</v>
      </c>
      <c r="D109" s="327"/>
      <c r="E109" s="327"/>
      <c r="F109" s="327"/>
      <c r="G109" s="327"/>
      <c r="H109" s="327"/>
      <c r="I109" s="327"/>
      <c r="J109" s="327"/>
      <c r="K109" s="327"/>
      <c r="L109" s="105">
        <f>SUM(L105)</f>
        <v>0</v>
      </c>
      <c r="M109" s="141">
        <f>SUM(M105)</f>
        <v>0</v>
      </c>
      <c r="N109" s="141">
        <f>SUM(N107:N108)</f>
        <v>0</v>
      </c>
      <c r="O109" s="141">
        <f>SUM(O105)</f>
        <v>0</v>
      </c>
      <c r="P109" s="141">
        <f>M109+N109+O109</f>
        <v>0</v>
      </c>
    </row>
    <row r="110" spans="1:16" ht="12.75">
      <c r="A110" s="278"/>
      <c r="B110" s="278"/>
      <c r="C110" s="278"/>
      <c r="D110" s="278"/>
      <c r="E110" s="278"/>
      <c r="F110" s="278"/>
      <c r="G110" s="278"/>
      <c r="H110" s="278"/>
      <c r="I110" s="278"/>
      <c r="J110" s="278"/>
      <c r="K110" s="278"/>
      <c r="L110" s="278"/>
      <c r="M110" s="278"/>
      <c r="N110" s="278"/>
      <c r="O110" s="278"/>
      <c r="P110" s="278"/>
    </row>
    <row r="111" spans="1:17" ht="12.75">
      <c r="A111" s="278" t="s">
        <v>44</v>
      </c>
      <c r="B111" s="278"/>
      <c r="C111" s="328"/>
      <c r="D111" s="328"/>
      <c r="E111" s="328"/>
      <c r="F111" s="278"/>
      <c r="G111" s="278"/>
      <c r="H111" s="278"/>
      <c r="I111" s="278"/>
      <c r="J111" s="278"/>
      <c r="K111" s="278"/>
      <c r="L111" s="278"/>
      <c r="M111" s="278"/>
      <c r="N111" s="278"/>
      <c r="O111" s="278"/>
      <c r="P111" s="278"/>
      <c r="Q111" s="120"/>
    </row>
    <row r="112" spans="1:17" ht="12.75">
      <c r="A112" s="278"/>
      <c r="B112" s="278"/>
      <c r="C112" s="319" t="s">
        <v>45</v>
      </c>
      <c r="D112" s="319"/>
      <c r="E112" s="319"/>
      <c r="F112" s="278"/>
      <c r="G112" s="278"/>
      <c r="H112" s="278"/>
      <c r="I112" s="278"/>
      <c r="J112" s="278"/>
      <c r="K112" s="278"/>
      <c r="L112" s="278"/>
      <c r="M112" s="278"/>
      <c r="N112" s="278"/>
      <c r="O112" s="278"/>
      <c r="P112" s="278"/>
      <c r="Q112" s="120"/>
    </row>
    <row r="113" spans="1:17" ht="12.75">
      <c r="A113" s="278"/>
      <c r="B113" s="278"/>
      <c r="C113" s="278"/>
      <c r="D113" s="278"/>
      <c r="E113" s="278"/>
      <c r="F113" s="278"/>
      <c r="G113" s="278"/>
      <c r="H113" s="278"/>
      <c r="I113" s="278"/>
      <c r="J113" s="278"/>
      <c r="K113" s="278"/>
      <c r="L113" s="278"/>
      <c r="M113" s="278"/>
      <c r="N113" s="278"/>
      <c r="O113" s="278"/>
      <c r="P113" s="278"/>
      <c r="Q113" s="120"/>
    </row>
    <row r="114" spans="1:17" ht="12.75">
      <c r="A114" s="278" t="s">
        <v>46</v>
      </c>
      <c r="B114" s="278"/>
      <c r="C114" s="149"/>
      <c r="D114" s="278"/>
      <c r="E114" s="278"/>
      <c r="F114" s="278"/>
      <c r="G114" s="278"/>
      <c r="H114" s="278"/>
      <c r="I114" s="278"/>
      <c r="J114" s="278"/>
      <c r="K114" s="278"/>
      <c r="L114" s="278"/>
      <c r="M114" s="278"/>
      <c r="N114" s="278"/>
      <c r="O114" s="278"/>
      <c r="P114" s="278"/>
      <c r="Q114" s="120"/>
    </row>
    <row r="118" spans="1:16" ht="12.75">
      <c r="A118" s="143"/>
      <c r="B118" s="143"/>
      <c r="C118" s="143"/>
      <c r="D118" s="143"/>
      <c r="E118" s="143"/>
      <c r="F118" s="143"/>
      <c r="G118" s="143"/>
      <c r="H118" s="144"/>
      <c r="I118" s="145"/>
      <c r="J118" s="143"/>
      <c r="K118" s="143"/>
      <c r="L118" s="143"/>
      <c r="M118" s="143"/>
      <c r="N118" s="143"/>
      <c r="O118" s="143"/>
      <c r="P118" s="143"/>
    </row>
    <row r="119" spans="1:16" ht="12.75">
      <c r="A119" s="143"/>
      <c r="B119" s="143"/>
      <c r="C119" s="143"/>
      <c r="D119" s="143"/>
      <c r="E119" s="143"/>
      <c r="F119" s="143"/>
      <c r="G119" s="143"/>
      <c r="H119" s="145"/>
      <c r="I119" s="145"/>
      <c r="J119" s="143"/>
      <c r="K119" s="143"/>
      <c r="L119" s="143"/>
      <c r="M119" s="143"/>
      <c r="N119" s="143"/>
      <c r="O119" s="143"/>
      <c r="P119" s="143"/>
    </row>
    <row r="120" spans="1:16" ht="12.75">
      <c r="A120" s="143"/>
      <c r="B120" s="143"/>
      <c r="C120" s="143"/>
      <c r="D120" s="143"/>
      <c r="E120" s="143"/>
      <c r="F120" s="143"/>
      <c r="G120" s="143"/>
      <c r="H120" s="145"/>
      <c r="I120" s="145"/>
      <c r="J120" s="143"/>
      <c r="K120" s="143"/>
      <c r="L120" s="143"/>
      <c r="M120" s="143"/>
      <c r="N120" s="143"/>
      <c r="O120" s="143"/>
      <c r="P120" s="143"/>
    </row>
    <row r="121" spans="1:16" ht="12.75">
      <c r="A121" s="143"/>
      <c r="B121" s="143"/>
      <c r="C121" s="143"/>
      <c r="D121" s="143"/>
      <c r="E121" s="143"/>
      <c r="F121" s="143"/>
      <c r="G121" s="143"/>
      <c r="H121" s="145"/>
      <c r="I121" s="145"/>
      <c r="J121" s="143"/>
      <c r="K121" s="143"/>
      <c r="L121" s="143"/>
      <c r="M121" s="143"/>
      <c r="N121" s="143"/>
      <c r="O121" s="143"/>
      <c r="P121" s="143"/>
    </row>
    <row r="122" spans="1:16" ht="12.75">
      <c r="A122" s="143"/>
      <c r="B122" s="143"/>
      <c r="C122" s="143"/>
      <c r="D122" s="143"/>
      <c r="E122" s="143"/>
      <c r="F122" s="143"/>
      <c r="G122" s="143"/>
      <c r="H122" s="145"/>
      <c r="I122" s="145"/>
      <c r="J122" s="143"/>
      <c r="K122" s="143"/>
      <c r="L122" s="143"/>
      <c r="M122" s="143"/>
      <c r="N122" s="143"/>
      <c r="O122" s="143"/>
      <c r="P122" s="143"/>
    </row>
    <row r="123" spans="1:16" ht="12.75">
      <c r="A123" s="143"/>
      <c r="B123" s="143"/>
      <c r="C123" s="143"/>
      <c r="D123" s="143"/>
      <c r="E123" s="143"/>
      <c r="F123" s="143"/>
      <c r="G123" s="143"/>
      <c r="H123" s="145"/>
      <c r="I123" s="145"/>
      <c r="J123" s="143"/>
      <c r="K123" s="143"/>
      <c r="L123" s="143"/>
      <c r="M123" s="143"/>
      <c r="N123" s="143"/>
      <c r="O123" s="143"/>
      <c r="P123" s="143"/>
    </row>
    <row r="124" spans="1:16" ht="12.75">
      <c r="A124" s="143"/>
      <c r="B124" s="143"/>
      <c r="C124" s="143"/>
      <c r="D124" s="143"/>
      <c r="E124" s="143"/>
      <c r="F124" s="143"/>
      <c r="G124" s="143"/>
      <c r="H124" s="145"/>
      <c r="I124" s="145"/>
      <c r="J124" s="143"/>
      <c r="K124" s="143"/>
      <c r="L124" s="143"/>
      <c r="M124" s="143"/>
      <c r="N124" s="143"/>
      <c r="O124" s="143"/>
      <c r="P124" s="143"/>
    </row>
    <row r="125" spans="1:16" ht="12.75">
      <c r="A125" s="143"/>
      <c r="B125" s="143"/>
      <c r="C125" s="143"/>
      <c r="D125" s="143"/>
      <c r="E125" s="143"/>
      <c r="F125" s="143"/>
      <c r="G125" s="143"/>
      <c r="H125" s="145"/>
      <c r="I125" s="145"/>
      <c r="J125" s="143"/>
      <c r="K125" s="143"/>
      <c r="L125" s="143"/>
      <c r="M125" s="143"/>
      <c r="N125" s="143"/>
      <c r="O125" s="143"/>
      <c r="P125" s="143"/>
    </row>
    <row r="126" spans="1:16" ht="12.75">
      <c r="A126" s="143"/>
      <c r="B126" s="143"/>
      <c r="C126" s="143"/>
      <c r="D126" s="143"/>
      <c r="E126" s="143"/>
      <c r="F126" s="143"/>
      <c r="G126" s="143"/>
      <c r="H126" s="145"/>
      <c r="I126" s="145"/>
      <c r="J126" s="143"/>
      <c r="K126" s="143"/>
      <c r="L126" s="143"/>
      <c r="M126" s="143"/>
      <c r="N126" s="143"/>
      <c r="O126" s="143"/>
      <c r="P126" s="143"/>
    </row>
  </sheetData>
  <sheetProtection/>
  <mergeCells count="37">
    <mergeCell ref="O9:P9"/>
    <mergeCell ref="C7:P7"/>
    <mergeCell ref="A8:B8"/>
    <mergeCell ref="D8:E8"/>
    <mergeCell ref="F8:H8"/>
    <mergeCell ref="I8:L8"/>
    <mergeCell ref="M8:N8"/>
    <mergeCell ref="A113:P113"/>
    <mergeCell ref="A114:B114"/>
    <mergeCell ref="D114:P114"/>
    <mergeCell ref="C111:E111"/>
    <mergeCell ref="F111:H111"/>
    <mergeCell ref="I111:K111"/>
    <mergeCell ref="L111:P111"/>
    <mergeCell ref="A112:B112"/>
    <mergeCell ref="C112:E112"/>
    <mergeCell ref="F112:K112"/>
    <mergeCell ref="L112:P112"/>
    <mergeCell ref="A4:B4"/>
    <mergeCell ref="C4:O4"/>
    <mergeCell ref="A5:B5"/>
    <mergeCell ref="C106:K106"/>
    <mergeCell ref="C107:K107"/>
    <mergeCell ref="F12:K12"/>
    <mergeCell ref="C5:O5"/>
    <mergeCell ref="C108:K108"/>
    <mergeCell ref="C109:K109"/>
    <mergeCell ref="A110:P110"/>
    <mergeCell ref="A111:B111"/>
    <mergeCell ref="A1:P1"/>
    <mergeCell ref="A2:P2"/>
    <mergeCell ref="A3:P3"/>
    <mergeCell ref="A6:B6"/>
    <mergeCell ref="A7:B7"/>
    <mergeCell ref="A11:P11"/>
    <mergeCell ref="A9:I9"/>
    <mergeCell ref="J9:K9"/>
  </mergeCells>
  <printOptions gridLines="1"/>
  <pageMargins left="0.45" right="0.34" top="0.52" bottom="0.56"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70C0"/>
  </sheetPr>
  <dimension ref="A1:Q56"/>
  <sheetViews>
    <sheetView view="pageBreakPreview" zoomScaleSheetLayoutView="100" zoomScalePageLayoutView="0" workbookViewId="0" topLeftCell="A13">
      <selection activeCell="P39" sqref="P39:P41"/>
    </sheetView>
  </sheetViews>
  <sheetFormatPr defaultColWidth="9.00390625" defaultRowHeight="12.75"/>
  <cols>
    <col min="1" max="1" width="4.00390625" style="38" customWidth="1"/>
    <col min="2" max="2" width="13.875" style="38" customWidth="1"/>
    <col min="3" max="3" width="33.25390625" style="38" customWidth="1"/>
    <col min="4" max="4" width="6.625" style="38" customWidth="1"/>
    <col min="5" max="5" width="6.75390625" style="38" customWidth="1"/>
    <col min="6" max="6" width="7.125" style="38" customWidth="1"/>
    <col min="7" max="7" width="7.375" style="38" customWidth="1"/>
    <col min="8" max="8" width="8.00390625" style="38" customWidth="1"/>
    <col min="9" max="9" width="6.875" style="38" customWidth="1"/>
    <col min="10" max="10" width="6.75390625" style="38" customWidth="1"/>
    <col min="11" max="11" width="7.375" style="38" customWidth="1"/>
    <col min="12" max="12" width="7.75390625" style="38" customWidth="1"/>
    <col min="13" max="13" width="7.125" style="38" customWidth="1"/>
    <col min="14" max="15" width="7.25390625" style="38" customWidth="1"/>
    <col min="16" max="16" width="8.25390625" style="38" customWidth="1"/>
    <col min="17" max="16384" width="9.125" style="38" customWidth="1"/>
  </cols>
  <sheetData>
    <row r="1" spans="1:16" ht="15.75" customHeight="1">
      <c r="A1" s="312" t="s">
        <v>104</v>
      </c>
      <c r="B1" s="312"/>
      <c r="C1" s="312"/>
      <c r="D1" s="312"/>
      <c r="E1" s="312"/>
      <c r="F1" s="312"/>
      <c r="G1" s="312"/>
      <c r="H1" s="312"/>
      <c r="I1" s="312"/>
      <c r="J1" s="312"/>
      <c r="K1" s="312"/>
      <c r="L1" s="312"/>
      <c r="M1" s="312"/>
      <c r="N1" s="312"/>
      <c r="O1" s="312"/>
      <c r="P1" s="312"/>
    </row>
    <row r="2" spans="1:16" ht="14.25">
      <c r="A2" s="313" t="s">
        <v>85</v>
      </c>
      <c r="B2" s="313"/>
      <c r="C2" s="313"/>
      <c r="D2" s="313"/>
      <c r="E2" s="313"/>
      <c r="F2" s="313"/>
      <c r="G2" s="313"/>
      <c r="H2" s="313"/>
      <c r="I2" s="313"/>
      <c r="J2" s="313"/>
      <c r="K2" s="313"/>
      <c r="L2" s="313"/>
      <c r="M2" s="313"/>
      <c r="N2" s="313"/>
      <c r="O2" s="313"/>
      <c r="P2" s="313"/>
    </row>
    <row r="3" spans="1:16" ht="12.75">
      <c r="A3" s="264" t="s">
        <v>14</v>
      </c>
      <c r="B3" s="264"/>
      <c r="C3" s="264"/>
      <c r="D3" s="264"/>
      <c r="E3" s="264"/>
      <c r="F3" s="264"/>
      <c r="G3" s="264"/>
      <c r="H3" s="264"/>
      <c r="I3" s="264"/>
      <c r="J3" s="264"/>
      <c r="K3" s="264"/>
      <c r="L3" s="264"/>
      <c r="M3" s="264"/>
      <c r="N3" s="264"/>
      <c r="O3" s="264"/>
      <c r="P3" s="264"/>
    </row>
    <row r="4" spans="1:16" ht="12.75">
      <c r="A4" s="258"/>
      <c r="B4" s="258"/>
      <c r="C4" s="258"/>
      <c r="D4" s="258"/>
      <c r="E4" s="258"/>
      <c r="F4" s="258"/>
      <c r="G4" s="258"/>
      <c r="H4" s="258"/>
      <c r="I4" s="258"/>
      <c r="J4" s="258"/>
      <c r="K4" s="258"/>
      <c r="L4" s="258"/>
      <c r="M4" s="258"/>
      <c r="N4" s="258"/>
      <c r="O4" s="258"/>
      <c r="P4" s="258"/>
    </row>
    <row r="5" spans="1:17" ht="12.75">
      <c r="A5" s="219" t="s">
        <v>15</v>
      </c>
      <c r="B5" s="219"/>
      <c r="C5" s="311" t="str">
        <f>'Aprēķins -1'!C7:H7</f>
        <v>Savienojošā siltumtīklu posma būvniecība, savienojot apdzīvotas vietas Dzelzava un Aizpurve</v>
      </c>
      <c r="D5" s="311"/>
      <c r="E5" s="311"/>
      <c r="F5" s="311"/>
      <c r="G5" s="311"/>
      <c r="H5" s="311"/>
      <c r="I5" s="311"/>
      <c r="J5" s="311"/>
      <c r="K5" s="311"/>
      <c r="L5" s="311"/>
      <c r="M5" s="311"/>
      <c r="N5" s="311"/>
      <c r="O5" s="311"/>
      <c r="P5" s="54"/>
      <c r="Q5" s="102"/>
    </row>
    <row r="6" spans="1:17" ht="12.75">
      <c r="A6" s="219" t="s">
        <v>16</v>
      </c>
      <c r="B6" s="219"/>
      <c r="C6" s="311" t="str">
        <f>'Aprēķins -1'!C8:H8</f>
        <v>Savienojošā siltumtīklu posma būvniecība, savienojot apdzīvotas vietas Dzelzava un Aizpurve</v>
      </c>
      <c r="D6" s="311"/>
      <c r="E6" s="311"/>
      <c r="F6" s="311"/>
      <c r="G6" s="311"/>
      <c r="H6" s="311"/>
      <c r="I6" s="311"/>
      <c r="J6" s="311"/>
      <c r="K6" s="311"/>
      <c r="L6" s="311"/>
      <c r="M6" s="311"/>
      <c r="N6" s="311"/>
      <c r="O6" s="311"/>
      <c r="P6" s="54"/>
      <c r="Q6" s="102"/>
    </row>
    <row r="7" spans="1:17" ht="15">
      <c r="A7" s="219" t="s">
        <v>17</v>
      </c>
      <c r="B7" s="219"/>
      <c r="C7" s="89" t="str">
        <f>'Aprēķins -1'!C9:H9</f>
        <v>Dzelzavas pagasta Dzelzavas un Aizpurves ciemi</v>
      </c>
      <c r="D7" s="88"/>
      <c r="E7" s="88"/>
      <c r="F7" s="88"/>
      <c r="G7" s="88"/>
      <c r="H7" s="88"/>
      <c r="I7" s="88"/>
      <c r="J7" s="88"/>
      <c r="K7" s="89"/>
      <c r="L7" s="89"/>
      <c r="M7" s="89"/>
      <c r="N7" s="89"/>
      <c r="O7" s="89"/>
      <c r="P7" s="89"/>
      <c r="Q7" s="102"/>
    </row>
    <row r="8" spans="1:17" ht="12.75">
      <c r="A8" s="219" t="s">
        <v>18</v>
      </c>
      <c r="B8" s="219"/>
      <c r="C8" s="305"/>
      <c r="D8" s="305"/>
      <c r="E8" s="305"/>
      <c r="F8" s="305"/>
      <c r="G8" s="305"/>
      <c r="H8" s="305"/>
      <c r="I8" s="305"/>
      <c r="J8" s="305"/>
      <c r="K8" s="305"/>
      <c r="L8" s="305"/>
      <c r="M8" s="305"/>
      <c r="N8" s="305"/>
      <c r="O8" s="305"/>
      <c r="P8" s="305"/>
      <c r="Q8" s="102"/>
    </row>
    <row r="9" spans="1:17" ht="12.75">
      <c r="A9" s="219" t="s">
        <v>114</v>
      </c>
      <c r="B9" s="219"/>
      <c r="C9" s="16" t="s">
        <v>19</v>
      </c>
      <c r="D9" s="307" t="s">
        <v>55</v>
      </c>
      <c r="E9" s="307"/>
      <c r="F9" s="308" t="s">
        <v>20</v>
      </c>
      <c r="G9" s="308"/>
      <c r="H9" s="308"/>
      <c r="I9" s="264" t="s">
        <v>21</v>
      </c>
      <c r="J9" s="264"/>
      <c r="K9" s="264"/>
      <c r="L9" s="264"/>
      <c r="M9" s="309">
        <f>P42</f>
        <v>0</v>
      </c>
      <c r="N9" s="310"/>
      <c r="O9" s="13" t="s">
        <v>91</v>
      </c>
      <c r="P9" s="14"/>
      <c r="Q9" s="102"/>
    </row>
    <row r="10" spans="1:17" ht="12.75">
      <c r="A10" s="258"/>
      <c r="B10" s="258"/>
      <c r="C10" s="258"/>
      <c r="D10" s="258"/>
      <c r="E10" s="258"/>
      <c r="F10" s="258"/>
      <c r="G10" s="258"/>
      <c r="H10" s="258"/>
      <c r="I10" s="258"/>
      <c r="J10" s="258" t="s">
        <v>22</v>
      </c>
      <c r="K10" s="258"/>
      <c r="L10" s="17">
        <v>2018</v>
      </c>
      <c r="M10" s="13" t="s">
        <v>23</v>
      </c>
      <c r="N10" s="55"/>
      <c r="O10" s="306"/>
      <c r="P10" s="306"/>
      <c r="Q10" s="102"/>
    </row>
    <row r="11" spans="1:16" ht="13.5" thickBot="1">
      <c r="A11" s="283"/>
      <c r="B11" s="283"/>
      <c r="C11" s="283"/>
      <c r="D11" s="283"/>
      <c r="E11" s="283"/>
      <c r="F11" s="283"/>
      <c r="G11" s="283"/>
      <c r="H11" s="283"/>
      <c r="I11" s="283"/>
      <c r="J11" s="283"/>
      <c r="K11" s="283"/>
      <c r="L11" s="283"/>
      <c r="M11" s="283"/>
      <c r="N11" s="283"/>
      <c r="O11" s="283"/>
      <c r="P11" s="283"/>
    </row>
    <row r="12" spans="1:17" ht="13.5" thickBot="1">
      <c r="A12" s="18" t="s">
        <v>24</v>
      </c>
      <c r="B12" s="18"/>
      <c r="C12" s="19"/>
      <c r="D12" s="18" t="s">
        <v>5</v>
      </c>
      <c r="E12" s="20" t="s">
        <v>6</v>
      </c>
      <c r="F12" s="300" t="s">
        <v>25</v>
      </c>
      <c r="G12" s="301"/>
      <c r="H12" s="301"/>
      <c r="I12" s="301"/>
      <c r="J12" s="301"/>
      <c r="K12" s="302"/>
      <c r="L12" s="21"/>
      <c r="M12" s="21"/>
      <c r="N12" s="21" t="s">
        <v>26</v>
      </c>
      <c r="O12" s="21" t="s">
        <v>7</v>
      </c>
      <c r="P12" s="22" t="s">
        <v>3</v>
      </c>
      <c r="Q12" s="102"/>
    </row>
    <row r="13" spans="1:17" ht="12.75">
      <c r="A13" s="23" t="s">
        <v>27</v>
      </c>
      <c r="B13" s="23" t="s">
        <v>28</v>
      </c>
      <c r="C13" s="23" t="s">
        <v>29</v>
      </c>
      <c r="D13" s="23" t="s">
        <v>8</v>
      </c>
      <c r="E13" s="24" t="s">
        <v>9</v>
      </c>
      <c r="F13" s="23" t="s">
        <v>30</v>
      </c>
      <c r="G13" s="18" t="s">
        <v>31</v>
      </c>
      <c r="H13" s="18" t="s">
        <v>32</v>
      </c>
      <c r="I13" s="18" t="s">
        <v>33</v>
      </c>
      <c r="J13" s="18" t="s">
        <v>34</v>
      </c>
      <c r="K13" s="18" t="s">
        <v>35</v>
      </c>
      <c r="L13" s="25" t="s">
        <v>36</v>
      </c>
      <c r="M13" s="18" t="s">
        <v>32</v>
      </c>
      <c r="N13" s="18" t="s">
        <v>33</v>
      </c>
      <c r="O13" s="18" t="s">
        <v>34</v>
      </c>
      <c r="P13" s="18" t="s">
        <v>35</v>
      </c>
      <c r="Q13" s="102"/>
    </row>
    <row r="14" spans="1:17" ht="12.75">
      <c r="A14" s="23"/>
      <c r="B14" s="23"/>
      <c r="C14" s="23"/>
      <c r="D14" s="23"/>
      <c r="E14" s="24"/>
      <c r="F14" s="23" t="s">
        <v>37</v>
      </c>
      <c r="G14" s="23" t="s">
        <v>38</v>
      </c>
      <c r="H14" s="23" t="s">
        <v>39</v>
      </c>
      <c r="I14" s="23" t="s">
        <v>40</v>
      </c>
      <c r="J14" s="23" t="s">
        <v>41</v>
      </c>
      <c r="K14" s="23" t="s">
        <v>91</v>
      </c>
      <c r="L14" s="26" t="s">
        <v>42</v>
      </c>
      <c r="M14" s="23" t="s">
        <v>39</v>
      </c>
      <c r="N14" s="23" t="s">
        <v>40</v>
      </c>
      <c r="O14" s="23" t="s">
        <v>41</v>
      </c>
      <c r="P14" s="23" t="s">
        <v>91</v>
      </c>
      <c r="Q14" s="102"/>
    </row>
    <row r="15" spans="1:17" ht="13.5" thickBot="1">
      <c r="A15" s="27" t="s">
        <v>10</v>
      </c>
      <c r="B15" s="27"/>
      <c r="C15" s="27"/>
      <c r="D15" s="27"/>
      <c r="E15" s="28"/>
      <c r="F15" s="27" t="s">
        <v>43</v>
      </c>
      <c r="G15" s="27" t="s">
        <v>92</v>
      </c>
      <c r="H15" s="27" t="s">
        <v>91</v>
      </c>
      <c r="I15" s="27" t="s">
        <v>91</v>
      </c>
      <c r="J15" s="27" t="s">
        <v>91</v>
      </c>
      <c r="K15" s="27"/>
      <c r="L15" s="29" t="s">
        <v>43</v>
      </c>
      <c r="M15" s="27" t="s">
        <v>91</v>
      </c>
      <c r="N15" s="27" t="s">
        <v>91</v>
      </c>
      <c r="O15" s="27" t="s">
        <v>91</v>
      </c>
      <c r="P15" s="27"/>
      <c r="Q15" s="102"/>
    </row>
    <row r="16" spans="1:16" ht="13.5" thickBot="1">
      <c r="A16" s="30">
        <v>1</v>
      </c>
      <c r="B16" s="30">
        <v>2</v>
      </c>
      <c r="C16" s="30">
        <v>3</v>
      </c>
      <c r="D16" s="30">
        <v>4</v>
      </c>
      <c r="E16" s="30">
        <v>5</v>
      </c>
      <c r="F16" s="30">
        <v>6</v>
      </c>
      <c r="G16" s="30">
        <v>7</v>
      </c>
      <c r="H16" s="30">
        <v>8</v>
      </c>
      <c r="I16" s="30">
        <v>9</v>
      </c>
      <c r="J16" s="30">
        <v>10</v>
      </c>
      <c r="K16" s="30">
        <v>11</v>
      </c>
      <c r="L16" s="30">
        <v>12</v>
      </c>
      <c r="M16" s="30">
        <v>13</v>
      </c>
      <c r="N16" s="30">
        <v>14</v>
      </c>
      <c r="O16" s="30">
        <v>15</v>
      </c>
      <c r="P16" s="30">
        <v>16</v>
      </c>
    </row>
    <row r="17" spans="1:17" ht="12.75">
      <c r="A17" s="39"/>
      <c r="B17" s="9"/>
      <c r="C17" s="332" t="s">
        <v>325</v>
      </c>
      <c r="D17" s="332"/>
      <c r="E17" s="332"/>
      <c r="F17" s="12"/>
      <c r="G17" s="10"/>
      <c r="H17" s="10"/>
      <c r="I17" s="10"/>
      <c r="J17" s="10"/>
      <c r="K17" s="12"/>
      <c r="L17" s="137"/>
      <c r="M17" s="105"/>
      <c r="N17" s="105"/>
      <c r="O17" s="105"/>
      <c r="P17" s="105"/>
      <c r="Q17" s="105"/>
    </row>
    <row r="18" spans="1:16" ht="51">
      <c r="A18" s="9" t="s">
        <v>119</v>
      </c>
      <c r="B18" s="9" t="s">
        <v>59</v>
      </c>
      <c r="C18" s="150" t="s">
        <v>326</v>
      </c>
      <c r="D18" s="193" t="s">
        <v>107</v>
      </c>
      <c r="E18" s="193">
        <v>2</v>
      </c>
      <c r="F18" s="43"/>
      <c r="G18" s="10"/>
      <c r="H18" s="10"/>
      <c r="I18" s="44"/>
      <c r="J18" s="10"/>
      <c r="K18" s="12">
        <f aca="true" t="shared" si="0" ref="K18:K37">H18+J18</f>
        <v>0</v>
      </c>
      <c r="L18" s="137">
        <f aca="true" t="shared" si="1" ref="L18:L37">I18+K18+J18</f>
        <v>0</v>
      </c>
      <c r="M18" s="105">
        <f aca="true" t="shared" si="2" ref="M18:M37">F18*G18</f>
        <v>0</v>
      </c>
      <c r="N18" s="105">
        <f aca="true" t="shared" si="3" ref="N18:N37">F18*I18</f>
        <v>0</v>
      </c>
      <c r="O18" s="105">
        <f aca="true" t="shared" si="4" ref="O18:O37">F18*J18</f>
        <v>0</v>
      </c>
      <c r="P18" s="105">
        <f aca="true" t="shared" si="5" ref="P18:P37">F18*K18</f>
        <v>0</v>
      </c>
    </row>
    <row r="19" spans="1:16" ht="38.25">
      <c r="A19" s="9" t="s">
        <v>139</v>
      </c>
      <c r="B19" s="9" t="s">
        <v>1</v>
      </c>
      <c r="C19" s="194" t="s">
        <v>327</v>
      </c>
      <c r="D19" s="195" t="s">
        <v>121</v>
      </c>
      <c r="E19" s="106">
        <v>1</v>
      </c>
      <c r="F19" s="43"/>
      <c r="G19" s="10"/>
      <c r="H19" s="10"/>
      <c r="I19" s="10"/>
      <c r="J19" s="10"/>
      <c r="K19" s="12">
        <f t="shared" si="0"/>
        <v>0</v>
      </c>
      <c r="L19" s="137">
        <f t="shared" si="1"/>
        <v>0</v>
      </c>
      <c r="M19" s="105">
        <f t="shared" si="2"/>
        <v>0</v>
      </c>
      <c r="N19" s="105">
        <f t="shared" si="3"/>
        <v>0</v>
      </c>
      <c r="O19" s="105">
        <f t="shared" si="4"/>
        <v>0</v>
      </c>
      <c r="P19" s="105">
        <f t="shared" si="5"/>
        <v>0</v>
      </c>
    </row>
    <row r="20" spans="1:16" ht="12.75">
      <c r="A20" s="9" t="s">
        <v>140</v>
      </c>
      <c r="B20" s="9" t="s">
        <v>1</v>
      </c>
      <c r="C20" s="204" t="s">
        <v>328</v>
      </c>
      <c r="D20" s="195" t="s">
        <v>107</v>
      </c>
      <c r="E20" s="195">
        <v>1</v>
      </c>
      <c r="F20" s="43"/>
      <c r="G20" s="10"/>
      <c r="H20" s="10"/>
      <c r="I20" s="10"/>
      <c r="J20" s="10"/>
      <c r="K20" s="12">
        <f t="shared" si="0"/>
        <v>0</v>
      </c>
      <c r="L20" s="137">
        <f t="shared" si="1"/>
        <v>0</v>
      </c>
      <c r="M20" s="105">
        <f t="shared" si="2"/>
        <v>0</v>
      </c>
      <c r="N20" s="105">
        <f t="shared" si="3"/>
        <v>0</v>
      </c>
      <c r="O20" s="105">
        <f t="shared" si="4"/>
        <v>0</v>
      </c>
      <c r="P20" s="105">
        <f t="shared" si="5"/>
        <v>0</v>
      </c>
    </row>
    <row r="21" spans="1:16" ht="25.5">
      <c r="A21" s="9" t="s">
        <v>141</v>
      </c>
      <c r="B21" s="9" t="s">
        <v>1</v>
      </c>
      <c r="C21" s="204" t="s">
        <v>329</v>
      </c>
      <c r="D21" s="195" t="s">
        <v>107</v>
      </c>
      <c r="E21" s="195">
        <v>1</v>
      </c>
      <c r="F21" s="43"/>
      <c r="G21" s="10"/>
      <c r="H21" s="10"/>
      <c r="I21" s="10"/>
      <c r="J21" s="10"/>
      <c r="K21" s="12">
        <f t="shared" si="0"/>
        <v>0</v>
      </c>
      <c r="L21" s="137">
        <f t="shared" si="1"/>
        <v>0</v>
      </c>
      <c r="M21" s="105">
        <f t="shared" si="2"/>
        <v>0</v>
      </c>
      <c r="N21" s="105">
        <f t="shared" si="3"/>
        <v>0</v>
      </c>
      <c r="O21" s="105">
        <f t="shared" si="4"/>
        <v>0</v>
      </c>
      <c r="P21" s="105">
        <f t="shared" si="5"/>
        <v>0</v>
      </c>
    </row>
    <row r="22" spans="1:16" ht="12.75">
      <c r="A22" s="9" t="s">
        <v>142</v>
      </c>
      <c r="B22" s="9" t="s">
        <v>1</v>
      </c>
      <c r="C22" s="204" t="s">
        <v>207</v>
      </c>
      <c r="D22" s="195" t="s">
        <v>330</v>
      </c>
      <c r="E22" s="195">
        <v>0.05</v>
      </c>
      <c r="F22" s="43"/>
      <c r="G22" s="10"/>
      <c r="H22" s="10"/>
      <c r="I22" s="10"/>
      <c r="J22" s="10"/>
      <c r="K22" s="12">
        <f t="shared" si="0"/>
        <v>0</v>
      </c>
      <c r="L22" s="137">
        <f t="shared" si="1"/>
        <v>0</v>
      </c>
      <c r="M22" s="105">
        <f t="shared" si="2"/>
        <v>0</v>
      </c>
      <c r="N22" s="105">
        <f t="shared" si="3"/>
        <v>0</v>
      </c>
      <c r="O22" s="105">
        <f t="shared" si="4"/>
        <v>0</v>
      </c>
      <c r="P22" s="105">
        <f t="shared" si="5"/>
        <v>0</v>
      </c>
    </row>
    <row r="23" spans="1:16" ht="12.75">
      <c r="A23" s="9" t="s">
        <v>143</v>
      </c>
      <c r="B23" s="9" t="s">
        <v>1</v>
      </c>
      <c r="C23" s="205" t="s">
        <v>331</v>
      </c>
      <c r="D23" s="193" t="s">
        <v>107</v>
      </c>
      <c r="E23" s="193">
        <v>2</v>
      </c>
      <c r="F23" s="43"/>
      <c r="G23" s="10"/>
      <c r="H23" s="10"/>
      <c r="I23" s="10"/>
      <c r="J23" s="10"/>
      <c r="K23" s="12">
        <f t="shared" si="0"/>
        <v>0</v>
      </c>
      <c r="L23" s="137">
        <f t="shared" si="1"/>
        <v>0</v>
      </c>
      <c r="M23" s="105">
        <f t="shared" si="2"/>
        <v>0</v>
      </c>
      <c r="N23" s="105">
        <f t="shared" si="3"/>
        <v>0</v>
      </c>
      <c r="O23" s="105">
        <f t="shared" si="4"/>
        <v>0</v>
      </c>
      <c r="P23" s="105">
        <f t="shared" si="5"/>
        <v>0</v>
      </c>
    </row>
    <row r="24" spans="1:16" ht="12.75">
      <c r="A24" s="9" t="s">
        <v>144</v>
      </c>
      <c r="B24" s="9" t="s">
        <v>1</v>
      </c>
      <c r="C24" s="206" t="s">
        <v>332</v>
      </c>
      <c r="D24" s="193" t="s">
        <v>107</v>
      </c>
      <c r="E24" s="207">
        <v>1</v>
      </c>
      <c r="F24" s="43"/>
      <c r="G24" s="10"/>
      <c r="H24" s="10"/>
      <c r="I24" s="10"/>
      <c r="J24" s="10"/>
      <c r="K24" s="12">
        <f t="shared" si="0"/>
        <v>0</v>
      </c>
      <c r="L24" s="137">
        <f t="shared" si="1"/>
        <v>0</v>
      </c>
      <c r="M24" s="105">
        <f t="shared" si="2"/>
        <v>0</v>
      </c>
      <c r="N24" s="105">
        <f t="shared" si="3"/>
        <v>0</v>
      </c>
      <c r="O24" s="105">
        <f t="shared" si="4"/>
        <v>0</v>
      </c>
      <c r="P24" s="105">
        <f t="shared" si="5"/>
        <v>0</v>
      </c>
    </row>
    <row r="25" spans="1:16" ht="12.75">
      <c r="A25" s="9" t="s">
        <v>145</v>
      </c>
      <c r="B25" s="9" t="s">
        <v>1</v>
      </c>
      <c r="C25" s="206" t="s">
        <v>333</v>
      </c>
      <c r="D25" s="193" t="s">
        <v>107</v>
      </c>
      <c r="E25" s="207">
        <v>1</v>
      </c>
      <c r="F25" s="43"/>
      <c r="G25" s="10"/>
      <c r="H25" s="10"/>
      <c r="I25" s="10"/>
      <c r="J25" s="10"/>
      <c r="K25" s="12">
        <f t="shared" si="0"/>
        <v>0</v>
      </c>
      <c r="L25" s="137">
        <f t="shared" si="1"/>
        <v>0</v>
      </c>
      <c r="M25" s="105">
        <f t="shared" si="2"/>
        <v>0</v>
      </c>
      <c r="N25" s="105">
        <f t="shared" si="3"/>
        <v>0</v>
      </c>
      <c r="O25" s="105">
        <f t="shared" si="4"/>
        <v>0</v>
      </c>
      <c r="P25" s="105">
        <f t="shared" si="5"/>
        <v>0</v>
      </c>
    </row>
    <row r="26" spans="1:16" ht="12.75">
      <c r="A26" s="9" t="s">
        <v>146</v>
      </c>
      <c r="B26" s="9" t="s">
        <v>1</v>
      </c>
      <c r="C26" s="204" t="s">
        <v>334</v>
      </c>
      <c r="D26" s="153" t="s">
        <v>330</v>
      </c>
      <c r="E26" s="195">
        <v>0.1</v>
      </c>
      <c r="F26" s="43"/>
      <c r="G26" s="10"/>
      <c r="H26" s="10"/>
      <c r="I26" s="10"/>
      <c r="J26" s="10"/>
      <c r="K26" s="12">
        <f t="shared" si="0"/>
        <v>0</v>
      </c>
      <c r="L26" s="137">
        <f t="shared" si="1"/>
        <v>0</v>
      </c>
      <c r="M26" s="105">
        <f t="shared" si="2"/>
        <v>0</v>
      </c>
      <c r="N26" s="105">
        <f t="shared" si="3"/>
        <v>0</v>
      </c>
      <c r="O26" s="105">
        <f t="shared" si="4"/>
        <v>0</v>
      </c>
      <c r="P26" s="105">
        <f t="shared" si="5"/>
        <v>0</v>
      </c>
    </row>
    <row r="27" spans="1:16" ht="12.75">
      <c r="A27" s="9" t="s">
        <v>147</v>
      </c>
      <c r="B27" s="9" t="s">
        <v>1</v>
      </c>
      <c r="C27" s="205" t="s">
        <v>335</v>
      </c>
      <c r="D27" s="193" t="s">
        <v>330</v>
      </c>
      <c r="E27" s="193">
        <v>1.4</v>
      </c>
      <c r="F27" s="43"/>
      <c r="G27" s="10"/>
      <c r="H27" s="10"/>
      <c r="I27" s="10"/>
      <c r="J27" s="10"/>
      <c r="K27" s="12">
        <f t="shared" si="0"/>
        <v>0</v>
      </c>
      <c r="L27" s="137">
        <f t="shared" si="1"/>
        <v>0</v>
      </c>
      <c r="M27" s="105">
        <f t="shared" si="2"/>
        <v>0</v>
      </c>
      <c r="N27" s="105">
        <f t="shared" si="3"/>
        <v>0</v>
      </c>
      <c r="O27" s="105">
        <f t="shared" si="4"/>
        <v>0</v>
      </c>
      <c r="P27" s="105">
        <f t="shared" si="5"/>
        <v>0</v>
      </c>
    </row>
    <row r="28" spans="1:16" ht="12.75">
      <c r="A28" s="9"/>
      <c r="B28" s="9"/>
      <c r="C28" s="332" t="s">
        <v>336</v>
      </c>
      <c r="D28" s="332"/>
      <c r="E28" s="332"/>
      <c r="F28" s="43"/>
      <c r="G28" s="10"/>
      <c r="H28" s="10"/>
      <c r="I28" s="10"/>
      <c r="J28" s="10"/>
      <c r="K28" s="12"/>
      <c r="L28" s="137"/>
      <c r="M28" s="105"/>
      <c r="N28" s="105"/>
      <c r="O28" s="105"/>
      <c r="P28" s="105"/>
    </row>
    <row r="29" spans="1:16" ht="12.75">
      <c r="A29" s="9" t="s">
        <v>148</v>
      </c>
      <c r="B29" s="9" t="s">
        <v>59</v>
      </c>
      <c r="C29" s="196" t="s">
        <v>337</v>
      </c>
      <c r="D29" s="197" t="s">
        <v>330</v>
      </c>
      <c r="E29" s="198">
        <v>12</v>
      </c>
      <c r="F29" s="43"/>
      <c r="G29" s="10"/>
      <c r="H29" s="10"/>
      <c r="I29" s="10"/>
      <c r="J29" s="10"/>
      <c r="K29" s="12">
        <f t="shared" si="0"/>
        <v>0</v>
      </c>
      <c r="L29" s="137">
        <f t="shared" si="1"/>
        <v>0</v>
      </c>
      <c r="M29" s="105">
        <f t="shared" si="2"/>
        <v>0</v>
      </c>
      <c r="N29" s="105">
        <f t="shared" si="3"/>
        <v>0</v>
      </c>
      <c r="O29" s="105">
        <f t="shared" si="4"/>
        <v>0</v>
      </c>
      <c r="P29" s="105">
        <f t="shared" si="5"/>
        <v>0</v>
      </c>
    </row>
    <row r="30" spans="1:16" ht="38.25">
      <c r="A30" s="9" t="s">
        <v>149</v>
      </c>
      <c r="B30" s="9" t="s">
        <v>1</v>
      </c>
      <c r="C30" s="196" t="s">
        <v>338</v>
      </c>
      <c r="D30" s="199" t="s">
        <v>345</v>
      </c>
      <c r="E30" s="198">
        <v>5.4</v>
      </c>
      <c r="F30" s="43"/>
      <c r="G30" s="10"/>
      <c r="H30" s="10"/>
      <c r="I30" s="10"/>
      <c r="J30" s="10"/>
      <c r="K30" s="12">
        <f t="shared" si="0"/>
        <v>0</v>
      </c>
      <c r="L30" s="137">
        <f t="shared" si="1"/>
        <v>0</v>
      </c>
      <c r="M30" s="105">
        <f t="shared" si="2"/>
        <v>0</v>
      </c>
      <c r="N30" s="105">
        <f t="shared" si="3"/>
        <v>0</v>
      </c>
      <c r="O30" s="105">
        <f t="shared" si="4"/>
        <v>0</v>
      </c>
      <c r="P30" s="105">
        <f t="shared" si="5"/>
        <v>0</v>
      </c>
    </row>
    <row r="31" spans="1:16" ht="12.75">
      <c r="A31" s="9" t="s">
        <v>173</v>
      </c>
      <c r="B31" s="9" t="s">
        <v>1</v>
      </c>
      <c r="C31" s="208" t="s">
        <v>339</v>
      </c>
      <c r="D31" s="151" t="s">
        <v>330</v>
      </c>
      <c r="E31" s="200">
        <f>E30*0.15</f>
        <v>0.81</v>
      </c>
      <c r="F31" s="43"/>
      <c r="G31" s="10"/>
      <c r="H31" s="10"/>
      <c r="I31" s="10"/>
      <c r="J31" s="10"/>
      <c r="K31" s="12">
        <f t="shared" si="0"/>
        <v>0</v>
      </c>
      <c r="L31" s="137">
        <f t="shared" si="1"/>
        <v>0</v>
      </c>
      <c r="M31" s="105">
        <f t="shared" si="2"/>
        <v>0</v>
      </c>
      <c r="N31" s="105">
        <f t="shared" si="3"/>
        <v>0</v>
      </c>
      <c r="O31" s="105">
        <f t="shared" si="4"/>
        <v>0</v>
      </c>
      <c r="P31" s="105">
        <f t="shared" si="5"/>
        <v>0</v>
      </c>
    </row>
    <row r="32" spans="1:16" ht="12.75">
      <c r="A32" s="9" t="s">
        <v>174</v>
      </c>
      <c r="B32" s="9" t="s">
        <v>1</v>
      </c>
      <c r="C32" s="196" t="s">
        <v>340</v>
      </c>
      <c r="D32" s="197" t="s">
        <v>330</v>
      </c>
      <c r="E32" s="200">
        <v>2.12</v>
      </c>
      <c r="F32" s="43"/>
      <c r="G32" s="10"/>
      <c r="H32" s="10"/>
      <c r="I32" s="10"/>
      <c r="J32" s="10"/>
      <c r="K32" s="12">
        <f t="shared" si="0"/>
        <v>0</v>
      </c>
      <c r="L32" s="137">
        <f t="shared" si="1"/>
        <v>0</v>
      </c>
      <c r="M32" s="105">
        <f t="shared" si="2"/>
        <v>0</v>
      </c>
      <c r="N32" s="105">
        <f t="shared" si="3"/>
        <v>0</v>
      </c>
      <c r="O32" s="105">
        <f t="shared" si="4"/>
        <v>0</v>
      </c>
      <c r="P32" s="105">
        <f t="shared" si="5"/>
        <v>0</v>
      </c>
    </row>
    <row r="33" spans="1:16" ht="12.75">
      <c r="A33" s="9" t="s">
        <v>175</v>
      </c>
      <c r="B33" s="9" t="s">
        <v>1</v>
      </c>
      <c r="C33" s="208" t="s">
        <v>341</v>
      </c>
      <c r="D33" s="151" t="s">
        <v>330</v>
      </c>
      <c r="E33" s="200">
        <f>E32*1.02</f>
        <v>2.1624000000000003</v>
      </c>
      <c r="F33" s="43"/>
      <c r="G33" s="10"/>
      <c r="H33" s="10"/>
      <c r="I33" s="10"/>
      <c r="J33" s="10"/>
      <c r="K33" s="12">
        <f t="shared" si="0"/>
        <v>0</v>
      </c>
      <c r="L33" s="137">
        <f t="shared" si="1"/>
        <v>0</v>
      </c>
      <c r="M33" s="105">
        <f t="shared" si="2"/>
        <v>0</v>
      </c>
      <c r="N33" s="105">
        <f t="shared" si="3"/>
        <v>0</v>
      </c>
      <c r="O33" s="105">
        <f t="shared" si="4"/>
        <v>0</v>
      </c>
      <c r="P33" s="105">
        <f t="shared" si="5"/>
        <v>0</v>
      </c>
    </row>
    <row r="34" spans="1:16" ht="25.5">
      <c r="A34" s="9" t="s">
        <v>176</v>
      </c>
      <c r="B34" s="9" t="s">
        <v>1</v>
      </c>
      <c r="C34" s="156" t="s">
        <v>342</v>
      </c>
      <c r="D34" s="199" t="s">
        <v>345</v>
      </c>
      <c r="E34" s="200">
        <v>14</v>
      </c>
      <c r="F34" s="43"/>
      <c r="G34" s="10"/>
      <c r="H34" s="10"/>
      <c r="I34" s="10"/>
      <c r="J34" s="10"/>
      <c r="K34" s="12">
        <f t="shared" si="0"/>
        <v>0</v>
      </c>
      <c r="L34" s="137">
        <f t="shared" si="1"/>
        <v>0</v>
      </c>
      <c r="M34" s="105">
        <f t="shared" si="2"/>
        <v>0</v>
      </c>
      <c r="N34" s="105">
        <f t="shared" si="3"/>
        <v>0</v>
      </c>
      <c r="O34" s="105">
        <f t="shared" si="4"/>
        <v>0</v>
      </c>
      <c r="P34" s="105">
        <f t="shared" si="5"/>
        <v>0</v>
      </c>
    </row>
    <row r="35" spans="1:16" ht="25.5">
      <c r="A35" s="9" t="s">
        <v>177</v>
      </c>
      <c r="B35" s="9" t="s">
        <v>1</v>
      </c>
      <c r="C35" s="201" t="s">
        <v>343</v>
      </c>
      <c r="D35" s="197" t="s">
        <v>330</v>
      </c>
      <c r="E35" s="202">
        <v>9.6</v>
      </c>
      <c r="F35" s="43"/>
      <c r="G35" s="10"/>
      <c r="H35" s="10"/>
      <c r="I35" s="10"/>
      <c r="J35" s="10"/>
      <c r="K35" s="12">
        <f t="shared" si="0"/>
        <v>0</v>
      </c>
      <c r="L35" s="137">
        <f t="shared" si="1"/>
        <v>0</v>
      </c>
      <c r="M35" s="105">
        <f t="shared" si="2"/>
        <v>0</v>
      </c>
      <c r="N35" s="105">
        <f t="shared" si="3"/>
        <v>0</v>
      </c>
      <c r="O35" s="105">
        <f t="shared" si="4"/>
        <v>0</v>
      </c>
      <c r="P35" s="105">
        <f t="shared" si="5"/>
        <v>0</v>
      </c>
    </row>
    <row r="36" spans="1:16" ht="12.75">
      <c r="A36" s="9" t="s">
        <v>178</v>
      </c>
      <c r="B36" s="9" t="s">
        <v>1</v>
      </c>
      <c r="C36" s="201" t="s">
        <v>344</v>
      </c>
      <c r="D36" s="203" t="s">
        <v>121</v>
      </c>
      <c r="E36" s="202">
        <v>4</v>
      </c>
      <c r="F36" s="43"/>
      <c r="G36" s="10"/>
      <c r="H36" s="10"/>
      <c r="I36" s="10"/>
      <c r="J36" s="10"/>
      <c r="K36" s="12">
        <f t="shared" si="0"/>
        <v>0</v>
      </c>
      <c r="L36" s="137">
        <f t="shared" si="1"/>
        <v>0</v>
      </c>
      <c r="M36" s="105">
        <f t="shared" si="2"/>
        <v>0</v>
      </c>
      <c r="N36" s="105">
        <f t="shared" si="3"/>
        <v>0</v>
      </c>
      <c r="O36" s="105">
        <f t="shared" si="4"/>
        <v>0</v>
      </c>
      <c r="P36" s="105">
        <f t="shared" si="5"/>
        <v>0</v>
      </c>
    </row>
    <row r="37" spans="1:16" ht="28.5">
      <c r="A37" s="9" t="s">
        <v>179</v>
      </c>
      <c r="B37" s="9" t="s">
        <v>1</v>
      </c>
      <c r="C37" s="208" t="s">
        <v>346</v>
      </c>
      <c r="D37" s="151" t="s">
        <v>121</v>
      </c>
      <c r="E37" s="200">
        <v>4</v>
      </c>
      <c r="F37" s="43"/>
      <c r="G37" s="10"/>
      <c r="H37" s="10"/>
      <c r="I37" s="10"/>
      <c r="J37" s="10"/>
      <c r="K37" s="12">
        <f t="shared" si="0"/>
        <v>0</v>
      </c>
      <c r="L37" s="137">
        <f t="shared" si="1"/>
        <v>0</v>
      </c>
      <c r="M37" s="105">
        <f t="shared" si="2"/>
        <v>0</v>
      </c>
      <c r="N37" s="105">
        <f t="shared" si="3"/>
        <v>0</v>
      </c>
      <c r="O37" s="105">
        <f t="shared" si="4"/>
        <v>0</v>
      </c>
      <c r="P37" s="105">
        <f t="shared" si="5"/>
        <v>0</v>
      </c>
    </row>
    <row r="38" spans="1:16" ht="12.75">
      <c r="A38" s="3"/>
      <c r="B38" s="34"/>
      <c r="C38" s="2" t="s">
        <v>11</v>
      </c>
      <c r="D38" s="2" t="s">
        <v>115</v>
      </c>
      <c r="E38" s="2"/>
      <c r="F38" s="35"/>
      <c r="G38" s="35"/>
      <c r="H38" s="5"/>
      <c r="I38" s="35"/>
      <c r="J38" s="5"/>
      <c r="K38" s="5"/>
      <c r="L38" s="8">
        <f>SUM(L17:L37)</f>
        <v>0</v>
      </c>
      <c r="M38" s="8">
        <f>SUM(M17:M37)</f>
        <v>0</v>
      </c>
      <c r="N38" s="8">
        <f>SUM(N17:N37)</f>
        <v>0</v>
      </c>
      <c r="O38" s="8">
        <f>SUM(O17:O37)</f>
        <v>0</v>
      </c>
      <c r="P38" s="8">
        <f>SUM(P17:P37)</f>
        <v>0</v>
      </c>
    </row>
    <row r="39" spans="1:16" ht="12.75">
      <c r="A39" s="2"/>
      <c r="B39" s="2"/>
      <c r="C39" s="334" t="s">
        <v>347</v>
      </c>
      <c r="D39" s="335"/>
      <c r="E39" s="335"/>
      <c r="F39" s="335"/>
      <c r="G39" s="335"/>
      <c r="H39" s="335"/>
      <c r="I39" s="335"/>
      <c r="J39" s="335"/>
      <c r="K39" s="336"/>
      <c r="L39" s="4"/>
      <c r="M39" s="4"/>
      <c r="N39" s="10">
        <v>0</v>
      </c>
      <c r="O39" s="3"/>
      <c r="P39" s="209">
        <f>N39</f>
        <v>0</v>
      </c>
    </row>
    <row r="40" spans="1:16" ht="12.75">
      <c r="A40" s="2"/>
      <c r="B40" s="2"/>
      <c r="C40" s="334" t="s">
        <v>11</v>
      </c>
      <c r="D40" s="335"/>
      <c r="E40" s="335"/>
      <c r="F40" s="335"/>
      <c r="G40" s="335"/>
      <c r="H40" s="335"/>
      <c r="I40" s="335"/>
      <c r="J40" s="335"/>
      <c r="K40" s="336"/>
      <c r="L40" s="4"/>
      <c r="M40" s="4"/>
      <c r="N40" s="4">
        <f>SUM(N38:N39)</f>
        <v>0</v>
      </c>
      <c r="O40" s="4"/>
      <c r="P40" s="209">
        <f>N40</f>
        <v>0</v>
      </c>
    </row>
    <row r="41" spans="1:16" ht="12.75">
      <c r="A41" s="2"/>
      <c r="B41" s="2"/>
      <c r="C41" s="298" t="s">
        <v>194</v>
      </c>
      <c r="D41" s="298"/>
      <c r="E41" s="298"/>
      <c r="F41" s="298"/>
      <c r="G41" s="298"/>
      <c r="H41" s="298"/>
      <c r="I41" s="298"/>
      <c r="J41" s="298"/>
      <c r="K41" s="298"/>
      <c r="L41" s="4"/>
      <c r="M41" s="4"/>
      <c r="N41" s="10">
        <v>0</v>
      </c>
      <c r="O41" s="3"/>
      <c r="P41" s="209">
        <f>N41</f>
        <v>0</v>
      </c>
    </row>
    <row r="42" spans="1:16" ht="12.75">
      <c r="A42" s="2"/>
      <c r="B42" s="2"/>
      <c r="C42" s="297" t="s">
        <v>12</v>
      </c>
      <c r="D42" s="297"/>
      <c r="E42" s="297"/>
      <c r="F42" s="297"/>
      <c r="G42" s="297"/>
      <c r="H42" s="297"/>
      <c r="I42" s="297"/>
      <c r="J42" s="297"/>
      <c r="K42" s="297"/>
      <c r="L42" s="10">
        <f>SUM(L38)</f>
        <v>0</v>
      </c>
      <c r="M42" s="8">
        <f>SUM(M38)</f>
        <v>0</v>
      </c>
      <c r="N42" s="8">
        <f>SUM(N40:N41)</f>
        <v>0</v>
      </c>
      <c r="O42" s="8">
        <f>SUM(O38)</f>
        <v>0</v>
      </c>
      <c r="P42" s="45">
        <f>M42+N42+O42</f>
        <v>0</v>
      </c>
    </row>
    <row r="43" spans="1:16" ht="12.75">
      <c r="A43" s="299"/>
      <c r="B43" s="299"/>
      <c r="C43" s="299"/>
      <c r="D43" s="299"/>
      <c r="E43" s="299"/>
      <c r="F43" s="299"/>
      <c r="G43" s="299"/>
      <c r="H43" s="299"/>
      <c r="I43" s="299"/>
      <c r="J43" s="299"/>
      <c r="K43" s="299"/>
      <c r="L43" s="299"/>
      <c r="M43" s="299"/>
      <c r="N43" s="299"/>
      <c r="O43" s="299"/>
      <c r="P43" s="299"/>
    </row>
    <row r="44" spans="1:16" ht="12.75">
      <c r="A44" s="303"/>
      <c r="B44" s="303"/>
      <c r="C44" s="303"/>
      <c r="D44" s="303"/>
      <c r="E44" s="303"/>
      <c r="F44" s="303"/>
      <c r="G44" s="303"/>
      <c r="H44" s="303"/>
      <c r="I44" s="303"/>
      <c r="J44" s="303"/>
      <c r="K44" s="303"/>
      <c r="L44" s="303"/>
      <c r="M44" s="15"/>
      <c r="N44" s="15"/>
      <c r="O44" s="15"/>
      <c r="P44" s="15"/>
    </row>
    <row r="45" spans="1:16" ht="12.75">
      <c r="A45" s="258"/>
      <c r="B45" s="258"/>
      <c r="C45" s="258"/>
      <c r="D45" s="258"/>
      <c r="E45" s="258"/>
      <c r="F45" s="258"/>
      <c r="G45" s="258"/>
      <c r="H45" s="258"/>
      <c r="I45" s="258"/>
      <c r="J45" s="258"/>
      <c r="K45" s="258"/>
      <c r="L45" s="258"/>
      <c r="M45" s="258"/>
      <c r="N45" s="258"/>
      <c r="O45" s="258"/>
      <c r="P45" s="258"/>
    </row>
    <row r="46" spans="1:17" ht="12.75">
      <c r="A46" s="258" t="s">
        <v>44</v>
      </c>
      <c r="B46" s="258"/>
      <c r="C46" s="259"/>
      <c r="D46" s="259"/>
      <c r="E46" s="259"/>
      <c r="F46" s="258"/>
      <c r="G46" s="258"/>
      <c r="H46" s="258"/>
      <c r="I46" s="258"/>
      <c r="J46" s="258"/>
      <c r="K46" s="258"/>
      <c r="L46" s="278"/>
      <c r="M46" s="278"/>
      <c r="N46" s="278"/>
      <c r="O46" s="278"/>
      <c r="P46" s="278"/>
      <c r="Q46" s="102"/>
    </row>
    <row r="47" spans="1:17" ht="12.75">
      <c r="A47" s="258"/>
      <c r="B47" s="258"/>
      <c r="C47" s="264" t="s">
        <v>45</v>
      </c>
      <c r="D47" s="264"/>
      <c r="E47" s="264"/>
      <c r="F47" s="258"/>
      <c r="G47" s="258"/>
      <c r="H47" s="258"/>
      <c r="I47" s="258"/>
      <c r="J47" s="258"/>
      <c r="K47" s="258"/>
      <c r="L47" s="258"/>
      <c r="M47" s="258"/>
      <c r="N47" s="258"/>
      <c r="O47" s="258"/>
      <c r="P47" s="258"/>
      <c r="Q47" s="102"/>
    </row>
    <row r="48" spans="1:17" ht="12.75">
      <c r="A48" s="258"/>
      <c r="B48" s="258"/>
      <c r="C48" s="258"/>
      <c r="D48" s="258"/>
      <c r="E48" s="258"/>
      <c r="F48" s="258"/>
      <c r="G48" s="258"/>
      <c r="H48" s="258"/>
      <c r="I48" s="258"/>
      <c r="J48" s="258"/>
      <c r="K48" s="258"/>
      <c r="L48" s="258"/>
      <c r="M48" s="258"/>
      <c r="N48" s="258"/>
      <c r="O48" s="258"/>
      <c r="P48" s="258"/>
      <c r="Q48" s="102"/>
    </row>
    <row r="49" spans="1:17" ht="12.75">
      <c r="A49" s="258" t="s">
        <v>46</v>
      </c>
      <c r="B49" s="258"/>
      <c r="C49" s="17"/>
      <c r="D49" s="258"/>
      <c r="E49" s="258"/>
      <c r="F49" s="258"/>
      <c r="G49" s="258"/>
      <c r="H49" s="258"/>
      <c r="I49" s="258"/>
      <c r="J49" s="258"/>
      <c r="K49" s="258"/>
      <c r="L49" s="258"/>
      <c r="M49" s="258"/>
      <c r="N49" s="258"/>
      <c r="O49" s="258"/>
      <c r="P49" s="258"/>
      <c r="Q49" s="102"/>
    </row>
    <row r="50" spans="1:16" ht="12.75">
      <c r="A50" s="258"/>
      <c r="B50" s="258"/>
      <c r="C50" s="258"/>
      <c r="D50" s="258"/>
      <c r="E50" s="258"/>
      <c r="F50" s="258"/>
      <c r="G50" s="258"/>
      <c r="H50" s="258"/>
      <c r="I50" s="258"/>
      <c r="J50" s="258"/>
      <c r="K50" s="258"/>
      <c r="L50" s="258"/>
      <c r="M50" s="258"/>
      <c r="N50" s="258"/>
      <c r="O50" s="258"/>
      <c r="P50" s="258"/>
    </row>
    <row r="51" spans="1:16" ht="12.75">
      <c r="A51" s="258"/>
      <c r="B51" s="258"/>
      <c r="C51" s="333"/>
      <c r="D51" s="333"/>
      <c r="E51" s="333"/>
      <c r="F51" s="258"/>
      <c r="G51" s="258"/>
      <c r="H51" s="258"/>
      <c r="I51" s="258"/>
      <c r="J51" s="258"/>
      <c r="K51" s="258"/>
      <c r="L51" s="258"/>
      <c r="M51" s="258"/>
      <c r="N51" s="258"/>
      <c r="O51" s="258"/>
      <c r="P51" s="258"/>
    </row>
    <row r="52" spans="1:16" ht="12.75">
      <c r="A52" s="258"/>
      <c r="B52" s="258"/>
      <c r="C52" s="258"/>
      <c r="D52" s="258"/>
      <c r="E52" s="258"/>
      <c r="F52" s="258"/>
      <c r="G52" s="258"/>
      <c r="H52" s="258"/>
      <c r="I52" s="258"/>
      <c r="J52" s="258"/>
      <c r="K52" s="258"/>
      <c r="L52" s="258"/>
      <c r="M52" s="258"/>
      <c r="N52" s="258"/>
      <c r="O52" s="258"/>
      <c r="P52" s="258"/>
    </row>
    <row r="53" spans="1:16" ht="12.75">
      <c r="A53" s="258"/>
      <c r="B53" s="258"/>
      <c r="C53" s="258"/>
      <c r="D53" s="258"/>
      <c r="E53" s="258"/>
      <c r="F53" s="258"/>
      <c r="G53" s="258"/>
      <c r="H53" s="258"/>
      <c r="I53" s="258"/>
      <c r="J53" s="258"/>
      <c r="K53" s="258"/>
      <c r="L53" s="258"/>
      <c r="M53" s="258"/>
      <c r="N53" s="258"/>
      <c r="O53" s="258"/>
      <c r="P53" s="258"/>
    </row>
    <row r="54" spans="1:16" ht="12.75">
      <c r="A54" s="258"/>
      <c r="B54" s="258"/>
      <c r="C54" s="13"/>
      <c r="D54" s="258"/>
      <c r="E54" s="258"/>
      <c r="F54" s="258"/>
      <c r="G54" s="258"/>
      <c r="H54" s="258"/>
      <c r="I54" s="258"/>
      <c r="J54" s="258"/>
      <c r="K54" s="258"/>
      <c r="L54" s="258"/>
      <c r="M54" s="258"/>
      <c r="N54" s="258"/>
      <c r="O54" s="258"/>
      <c r="P54" s="258"/>
    </row>
    <row r="55" spans="1:16" ht="12.75">
      <c r="A55" s="13"/>
      <c r="B55" s="37"/>
      <c r="C55" s="37"/>
      <c r="D55" s="37"/>
      <c r="E55" s="37"/>
      <c r="F55" s="37"/>
      <c r="G55" s="37"/>
      <c r="H55" s="37"/>
      <c r="I55" s="37"/>
      <c r="J55" s="37"/>
      <c r="K55" s="37"/>
      <c r="L55" s="37"/>
      <c r="M55" s="37"/>
      <c r="N55" s="37"/>
      <c r="O55" s="37"/>
      <c r="P55" s="37"/>
    </row>
    <row r="56" spans="1:16" ht="12.75">
      <c r="A56" s="37"/>
      <c r="B56" s="37"/>
      <c r="C56" s="37"/>
      <c r="D56" s="37"/>
      <c r="E56" s="37"/>
      <c r="F56" s="37"/>
      <c r="G56" s="37"/>
      <c r="H56" s="37"/>
      <c r="I56" s="37"/>
      <c r="J56" s="37"/>
      <c r="K56" s="37"/>
      <c r="L56" s="37"/>
      <c r="M56" s="37"/>
      <c r="N56" s="37"/>
      <c r="O56" s="37"/>
      <c r="P56" s="37"/>
    </row>
  </sheetData>
  <sheetProtection/>
  <mergeCells count="55">
    <mergeCell ref="C40:K40"/>
    <mergeCell ref="A1:P1"/>
    <mergeCell ref="A2:P2"/>
    <mergeCell ref="A3:P3"/>
    <mergeCell ref="A4:P4"/>
    <mergeCell ref="M9:N9"/>
    <mergeCell ref="A10:I10"/>
    <mergeCell ref="J10:K10"/>
    <mergeCell ref="O10:P10"/>
    <mergeCell ref="A9:B9"/>
    <mergeCell ref="D9:E9"/>
    <mergeCell ref="A8:B8"/>
    <mergeCell ref="C8:P8"/>
    <mergeCell ref="A5:B5"/>
    <mergeCell ref="C5:O5"/>
    <mergeCell ref="A6:B6"/>
    <mergeCell ref="F9:H9"/>
    <mergeCell ref="I9:L9"/>
    <mergeCell ref="C6:O6"/>
    <mergeCell ref="A7:B7"/>
    <mergeCell ref="A11:P11"/>
    <mergeCell ref="F12:K12"/>
    <mergeCell ref="C39:K39"/>
    <mergeCell ref="A46:B46"/>
    <mergeCell ref="C46:E46"/>
    <mergeCell ref="F46:H46"/>
    <mergeCell ref="I46:K46"/>
    <mergeCell ref="L46:P46"/>
    <mergeCell ref="C41:K41"/>
    <mergeCell ref="C42:K42"/>
    <mergeCell ref="A43:P43"/>
    <mergeCell ref="A44:L44"/>
    <mergeCell ref="A45:P45"/>
    <mergeCell ref="A47:B47"/>
    <mergeCell ref="C47:E47"/>
    <mergeCell ref="F47:K47"/>
    <mergeCell ref="L47:P47"/>
    <mergeCell ref="A51:B51"/>
    <mergeCell ref="C51:E51"/>
    <mergeCell ref="F51:H51"/>
    <mergeCell ref="I51:K51"/>
    <mergeCell ref="A48:P48"/>
    <mergeCell ref="A49:B49"/>
    <mergeCell ref="D49:P49"/>
    <mergeCell ref="A50:P50"/>
    <mergeCell ref="C17:E17"/>
    <mergeCell ref="C28:E28"/>
    <mergeCell ref="A53:P53"/>
    <mergeCell ref="A54:B54"/>
    <mergeCell ref="D54:P54"/>
    <mergeCell ref="L51:P51"/>
    <mergeCell ref="A52:B52"/>
    <mergeCell ref="C52:E52"/>
    <mergeCell ref="F52:K52"/>
    <mergeCell ref="L52:P52"/>
  </mergeCells>
  <printOptions gridLines="1"/>
  <pageMargins left="0.4" right="0.4" top="0.59" bottom="0.52"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7030A0"/>
  </sheetPr>
  <dimension ref="A2:P43"/>
  <sheetViews>
    <sheetView view="pageBreakPreview" zoomScaleSheetLayoutView="100" zoomScalePageLayoutView="0" workbookViewId="0" topLeftCell="A16">
      <selection activeCell="T29" sqref="T29"/>
    </sheetView>
  </sheetViews>
  <sheetFormatPr defaultColWidth="9.00390625" defaultRowHeight="12.75"/>
  <cols>
    <col min="1" max="1" width="4.25390625" style="37" customWidth="1"/>
    <col min="2" max="2" width="7.875" style="37" customWidth="1"/>
    <col min="3" max="3" width="37.375" style="37" customWidth="1"/>
    <col min="4" max="5" width="5.875" style="37" customWidth="1"/>
    <col min="6" max="6" width="6.625" style="37" customWidth="1"/>
    <col min="7" max="7" width="6.375" style="37" customWidth="1"/>
    <col min="8" max="8" width="5.625" style="37" customWidth="1"/>
    <col min="9" max="9" width="5.875" style="37" customWidth="1"/>
    <col min="10" max="10" width="6.25390625" style="37" customWidth="1"/>
    <col min="11" max="11" width="6.375" style="37" customWidth="1"/>
    <col min="12" max="12" width="7.125" style="37" customWidth="1"/>
    <col min="13" max="13" width="8.125" style="37" customWidth="1"/>
    <col min="14" max="14" width="8.625" style="37" customWidth="1"/>
    <col min="15" max="15" width="8.375" style="37" customWidth="1"/>
    <col min="16" max="16" width="9.625" style="37" customWidth="1"/>
    <col min="17" max="16384" width="9.125" style="37" customWidth="1"/>
  </cols>
  <sheetData>
    <row r="2" spans="1:16" ht="15.75">
      <c r="A2" s="338" t="s">
        <v>105</v>
      </c>
      <c r="B2" s="338"/>
      <c r="C2" s="338"/>
      <c r="D2" s="338"/>
      <c r="E2" s="338"/>
      <c r="F2" s="338"/>
      <c r="G2" s="338"/>
      <c r="H2" s="338"/>
      <c r="I2" s="338"/>
      <c r="J2" s="338"/>
      <c r="K2" s="338"/>
      <c r="L2" s="338"/>
      <c r="M2" s="338"/>
      <c r="N2" s="338"/>
      <c r="O2" s="338"/>
      <c r="P2" s="86"/>
    </row>
    <row r="3" spans="1:16" ht="14.25">
      <c r="A3" s="87"/>
      <c r="B3" s="87"/>
      <c r="C3" s="339" t="s">
        <v>83</v>
      </c>
      <c r="D3" s="339"/>
      <c r="E3" s="339"/>
      <c r="F3" s="339"/>
      <c r="G3" s="339"/>
      <c r="H3" s="339"/>
      <c r="I3" s="339"/>
      <c r="J3" s="339"/>
      <c r="K3" s="339"/>
      <c r="L3" s="339"/>
      <c r="M3" s="339"/>
      <c r="N3" s="339"/>
      <c r="O3" s="339"/>
      <c r="P3" s="87"/>
    </row>
    <row r="4" spans="1:16" ht="14.25" customHeight="1">
      <c r="A4" s="264" t="s">
        <v>14</v>
      </c>
      <c r="B4" s="264"/>
      <c r="C4" s="264"/>
      <c r="D4" s="264"/>
      <c r="E4" s="264"/>
      <c r="F4" s="264"/>
      <c r="G4" s="264"/>
      <c r="H4" s="264"/>
      <c r="I4" s="264"/>
      <c r="J4" s="264"/>
      <c r="K4" s="264"/>
      <c r="L4" s="264"/>
      <c r="M4" s="264"/>
      <c r="N4" s="264"/>
      <c r="O4" s="264"/>
      <c r="P4" s="264"/>
    </row>
    <row r="5" spans="1:16" s="38" customFormat="1" ht="12.75">
      <c r="A5" s="219" t="s">
        <v>15</v>
      </c>
      <c r="B5" s="219"/>
      <c r="C5" s="311" t="str">
        <f>'Aprēķins -1'!C7:H7</f>
        <v>Savienojošā siltumtīklu posma būvniecība, savienojot apdzīvotas vietas Dzelzava un Aizpurve</v>
      </c>
      <c r="D5" s="311"/>
      <c r="E5" s="311"/>
      <c r="F5" s="311"/>
      <c r="G5" s="311"/>
      <c r="H5" s="311"/>
      <c r="I5" s="311"/>
      <c r="J5" s="311"/>
      <c r="K5" s="311"/>
      <c r="L5" s="311"/>
      <c r="M5" s="311"/>
      <c r="N5" s="311"/>
      <c r="O5" s="311"/>
      <c r="P5" s="54"/>
    </row>
    <row r="6" spans="1:16" s="38" customFormat="1" ht="12.75">
      <c r="A6" s="219" t="s">
        <v>16</v>
      </c>
      <c r="B6" s="219"/>
      <c r="C6" s="311" t="str">
        <f>'Aprēķins -1'!C8:H8</f>
        <v>Savienojošā siltumtīklu posma būvniecība, savienojot apdzīvotas vietas Dzelzava un Aizpurve</v>
      </c>
      <c r="D6" s="311"/>
      <c r="E6" s="311"/>
      <c r="F6" s="311"/>
      <c r="G6" s="311"/>
      <c r="H6" s="311"/>
      <c r="I6" s="311"/>
      <c r="J6" s="311"/>
      <c r="K6" s="311"/>
      <c r="L6" s="311"/>
      <c r="M6" s="311"/>
      <c r="N6" s="311"/>
      <c r="O6" s="311"/>
      <c r="P6" s="54"/>
    </row>
    <row r="7" spans="1:16" s="38" customFormat="1" ht="15">
      <c r="A7" s="219" t="s">
        <v>17</v>
      </c>
      <c r="B7" s="219"/>
      <c r="C7" s="89" t="str">
        <f>'Aprēķins -1'!C9:H9</f>
        <v>Dzelzavas pagasta Dzelzavas un Aizpurves ciemi</v>
      </c>
      <c r="D7" s="88"/>
      <c r="E7" s="88"/>
      <c r="F7" s="88"/>
      <c r="G7" s="88"/>
      <c r="H7" s="88"/>
      <c r="I7" s="88"/>
      <c r="J7" s="88"/>
      <c r="K7" s="89"/>
      <c r="L7" s="89"/>
      <c r="M7" s="89"/>
      <c r="N7" s="89"/>
      <c r="O7" s="89"/>
      <c r="P7" s="89"/>
    </row>
    <row r="8" spans="1:16" s="38" customFormat="1" ht="12.75">
      <c r="A8" s="219" t="s">
        <v>18</v>
      </c>
      <c r="B8" s="219"/>
      <c r="C8" s="305"/>
      <c r="D8" s="305"/>
      <c r="E8" s="305"/>
      <c r="F8" s="305"/>
      <c r="G8" s="305"/>
      <c r="H8" s="305"/>
      <c r="I8" s="305"/>
      <c r="J8" s="305"/>
      <c r="K8" s="305"/>
      <c r="L8" s="305"/>
      <c r="M8" s="305"/>
      <c r="N8" s="305"/>
      <c r="O8" s="305"/>
      <c r="P8" s="305"/>
    </row>
    <row r="9" spans="1:16" s="38" customFormat="1" ht="12.75">
      <c r="A9" s="219" t="s">
        <v>114</v>
      </c>
      <c r="B9" s="219"/>
      <c r="C9" s="16" t="s">
        <v>19</v>
      </c>
      <c r="D9" s="307" t="s">
        <v>55</v>
      </c>
      <c r="E9" s="307"/>
      <c r="F9" s="308" t="s">
        <v>20</v>
      </c>
      <c r="G9" s="308"/>
      <c r="H9" s="308"/>
      <c r="I9" s="264" t="s">
        <v>21</v>
      </c>
      <c r="J9" s="264"/>
      <c r="K9" s="264"/>
      <c r="L9" s="264"/>
      <c r="M9" s="309">
        <f>P35</f>
        <v>0</v>
      </c>
      <c r="N9" s="310"/>
      <c r="O9" s="13" t="s">
        <v>91</v>
      </c>
      <c r="P9" s="14"/>
    </row>
    <row r="10" spans="1:16" s="38" customFormat="1" ht="12.75">
      <c r="A10" s="258"/>
      <c r="B10" s="258"/>
      <c r="C10" s="258"/>
      <c r="D10" s="258"/>
      <c r="E10" s="258"/>
      <c r="F10" s="258"/>
      <c r="G10" s="258"/>
      <c r="H10" s="258"/>
      <c r="I10" s="258"/>
      <c r="J10" s="258" t="s">
        <v>22</v>
      </c>
      <c r="K10" s="258"/>
      <c r="L10" s="17" t="s">
        <v>348</v>
      </c>
      <c r="M10" s="13" t="s">
        <v>23</v>
      </c>
      <c r="N10" s="55"/>
      <c r="O10" s="306"/>
      <c r="P10" s="306"/>
    </row>
    <row r="11" spans="1:16" ht="14.25" customHeight="1" thickBot="1">
      <c r="A11" s="283"/>
      <c r="B11" s="283"/>
      <c r="C11" s="283"/>
      <c r="D11" s="283"/>
      <c r="E11" s="283"/>
      <c r="F11" s="283"/>
      <c r="G11" s="283"/>
      <c r="H11" s="283"/>
      <c r="I11" s="283"/>
      <c r="J11" s="283"/>
      <c r="K11" s="283"/>
      <c r="L11" s="283"/>
      <c r="M11" s="283"/>
      <c r="N11" s="283"/>
      <c r="O11" s="283"/>
      <c r="P11" s="283"/>
    </row>
    <row r="12" spans="1:16" s="38" customFormat="1" ht="13.5" thickBot="1">
      <c r="A12" s="18" t="s">
        <v>24</v>
      </c>
      <c r="B12" s="18"/>
      <c r="C12" s="19"/>
      <c r="D12" s="18" t="s">
        <v>5</v>
      </c>
      <c r="E12" s="20" t="s">
        <v>6</v>
      </c>
      <c r="F12" s="300" t="s">
        <v>25</v>
      </c>
      <c r="G12" s="301"/>
      <c r="H12" s="301"/>
      <c r="I12" s="301"/>
      <c r="J12" s="301"/>
      <c r="K12" s="302"/>
      <c r="L12" s="21"/>
      <c r="M12" s="21"/>
      <c r="N12" s="21" t="s">
        <v>26</v>
      </c>
      <c r="O12" s="21" t="s">
        <v>7</v>
      </c>
      <c r="P12" s="22" t="s">
        <v>3</v>
      </c>
    </row>
    <row r="13" spans="1:16" s="38" customFormat="1" ht="12.75">
      <c r="A13" s="23" t="s">
        <v>27</v>
      </c>
      <c r="B13" s="23" t="s">
        <v>28</v>
      </c>
      <c r="C13" s="23" t="s">
        <v>29</v>
      </c>
      <c r="D13" s="23" t="s">
        <v>8</v>
      </c>
      <c r="E13" s="24" t="s">
        <v>9</v>
      </c>
      <c r="F13" s="23" t="s">
        <v>30</v>
      </c>
      <c r="G13" s="18" t="s">
        <v>31</v>
      </c>
      <c r="H13" s="18" t="s">
        <v>32</v>
      </c>
      <c r="I13" s="18" t="s">
        <v>33</v>
      </c>
      <c r="J13" s="18" t="s">
        <v>34</v>
      </c>
      <c r="K13" s="18" t="s">
        <v>35</v>
      </c>
      <c r="L13" s="25" t="s">
        <v>36</v>
      </c>
      <c r="M13" s="18" t="s">
        <v>32</v>
      </c>
      <c r="N13" s="18" t="s">
        <v>33</v>
      </c>
      <c r="O13" s="18" t="s">
        <v>34</v>
      </c>
      <c r="P13" s="18" t="s">
        <v>35</v>
      </c>
    </row>
    <row r="14" spans="1:16" s="38" customFormat="1" ht="12.75">
      <c r="A14" s="23"/>
      <c r="B14" s="23"/>
      <c r="C14" s="23"/>
      <c r="D14" s="23"/>
      <c r="E14" s="24"/>
      <c r="F14" s="23" t="s">
        <v>37</v>
      </c>
      <c r="G14" s="23" t="s">
        <v>38</v>
      </c>
      <c r="H14" s="23" t="s">
        <v>39</v>
      </c>
      <c r="I14" s="23" t="s">
        <v>40</v>
      </c>
      <c r="J14" s="23" t="s">
        <v>41</v>
      </c>
      <c r="K14" s="23" t="s">
        <v>91</v>
      </c>
      <c r="L14" s="26" t="s">
        <v>42</v>
      </c>
      <c r="M14" s="23" t="s">
        <v>39</v>
      </c>
      <c r="N14" s="23" t="s">
        <v>40</v>
      </c>
      <c r="O14" s="23" t="s">
        <v>41</v>
      </c>
      <c r="P14" s="23" t="s">
        <v>91</v>
      </c>
    </row>
    <row r="15" spans="1:16" s="38" customFormat="1" ht="13.5" thickBot="1">
      <c r="A15" s="27" t="s">
        <v>10</v>
      </c>
      <c r="B15" s="27"/>
      <c r="C15" s="27"/>
      <c r="D15" s="27"/>
      <c r="E15" s="28"/>
      <c r="F15" s="27" t="s">
        <v>43</v>
      </c>
      <c r="G15" s="27" t="s">
        <v>92</v>
      </c>
      <c r="H15" s="27" t="s">
        <v>91</v>
      </c>
      <c r="I15" s="27" t="s">
        <v>91</v>
      </c>
      <c r="J15" s="27" t="s">
        <v>91</v>
      </c>
      <c r="K15" s="27"/>
      <c r="L15" s="29" t="s">
        <v>43</v>
      </c>
      <c r="M15" s="27" t="s">
        <v>91</v>
      </c>
      <c r="N15" s="27" t="s">
        <v>91</v>
      </c>
      <c r="O15" s="27" t="s">
        <v>91</v>
      </c>
      <c r="P15" s="27"/>
    </row>
    <row r="16" spans="1:16" ht="13.5" thickBot="1">
      <c r="A16" s="30">
        <v>1</v>
      </c>
      <c r="B16" s="30">
        <v>2</v>
      </c>
      <c r="C16" s="30">
        <v>3</v>
      </c>
      <c r="D16" s="30">
        <v>4</v>
      </c>
      <c r="E16" s="30">
        <v>5</v>
      </c>
      <c r="F16" s="30">
        <v>6</v>
      </c>
      <c r="G16" s="30">
        <v>7</v>
      </c>
      <c r="H16" s="30">
        <v>8</v>
      </c>
      <c r="I16" s="30">
        <v>9</v>
      </c>
      <c r="J16" s="30">
        <v>10</v>
      </c>
      <c r="K16" s="30">
        <v>11</v>
      </c>
      <c r="L16" s="30">
        <v>12</v>
      </c>
      <c r="M16" s="30">
        <v>13</v>
      </c>
      <c r="N16" s="30">
        <v>14</v>
      </c>
      <c r="O16" s="30">
        <v>15</v>
      </c>
      <c r="P16" s="30">
        <v>16</v>
      </c>
    </row>
    <row r="17" spans="1:16" ht="38.25">
      <c r="A17" s="32" t="s">
        <v>119</v>
      </c>
      <c r="B17" s="2" t="s">
        <v>59</v>
      </c>
      <c r="C17" s="161" t="s">
        <v>349</v>
      </c>
      <c r="D17" s="162" t="s">
        <v>138</v>
      </c>
      <c r="E17" s="162">
        <v>12</v>
      </c>
      <c r="F17" s="4"/>
      <c r="G17" s="32"/>
      <c r="H17" s="32"/>
      <c r="I17" s="32"/>
      <c r="J17" s="32"/>
      <c r="K17" s="4">
        <f>H17+I17+J17</f>
        <v>0</v>
      </c>
      <c r="L17" s="4">
        <f>E17*F17</f>
        <v>0</v>
      </c>
      <c r="M17" s="4">
        <f>E17*H17</f>
        <v>0</v>
      </c>
      <c r="N17" s="4">
        <f>E17*I17</f>
        <v>0</v>
      </c>
      <c r="O17" s="4">
        <f>E17*J17</f>
        <v>0</v>
      </c>
      <c r="P17" s="4">
        <f>M17+N17+O17</f>
        <v>0</v>
      </c>
    </row>
    <row r="18" spans="1:16" ht="15.75">
      <c r="A18" s="32" t="s">
        <v>139</v>
      </c>
      <c r="B18" s="2" t="s">
        <v>1</v>
      </c>
      <c r="C18" s="211" t="s">
        <v>350</v>
      </c>
      <c r="D18" s="162" t="s">
        <v>199</v>
      </c>
      <c r="E18" s="162">
        <f>E17*0.3</f>
        <v>3.5999999999999996</v>
      </c>
      <c r="F18" s="4"/>
      <c r="G18" s="4"/>
      <c r="H18" s="4"/>
      <c r="I18" s="2"/>
      <c r="J18" s="4"/>
      <c r="K18" s="4">
        <f>H18+I18+J18</f>
        <v>0</v>
      </c>
      <c r="L18" s="4">
        <f>E18*F18</f>
        <v>0</v>
      </c>
      <c r="M18" s="4">
        <f>E18*H18</f>
        <v>0</v>
      </c>
      <c r="N18" s="4">
        <f>E18*I18</f>
        <v>0</v>
      </c>
      <c r="O18" s="4">
        <f>E18*J18</f>
        <v>0</v>
      </c>
      <c r="P18" s="4">
        <f>M18+N18+O18</f>
        <v>0</v>
      </c>
    </row>
    <row r="19" spans="1:16" ht="38.25">
      <c r="A19" s="32" t="s">
        <v>140</v>
      </c>
      <c r="B19" s="2" t="s">
        <v>1</v>
      </c>
      <c r="C19" s="161" t="s">
        <v>351</v>
      </c>
      <c r="D19" s="162" t="s">
        <v>138</v>
      </c>
      <c r="E19" s="162">
        <v>12</v>
      </c>
      <c r="F19" s="4"/>
      <c r="G19" s="2"/>
      <c r="H19" s="4"/>
      <c r="I19" s="2"/>
      <c r="J19" s="4"/>
      <c r="K19" s="4">
        <f aca="true" t="shared" si="0" ref="K19:K30">H19+I19+J19</f>
        <v>0</v>
      </c>
      <c r="L19" s="4">
        <f aca="true" t="shared" si="1" ref="L19:L30">E19*F19</f>
        <v>0</v>
      </c>
      <c r="M19" s="4">
        <f aca="true" t="shared" si="2" ref="M19:M30">E19*H19</f>
        <v>0</v>
      </c>
      <c r="N19" s="4">
        <f aca="true" t="shared" si="3" ref="N19:N30">E19*I19</f>
        <v>0</v>
      </c>
      <c r="O19" s="4">
        <f aca="true" t="shared" si="4" ref="O19:O30">E19*J19</f>
        <v>0</v>
      </c>
      <c r="P19" s="4">
        <f aca="true" t="shared" si="5" ref="P19:P30">M19+N19+O19</f>
        <v>0</v>
      </c>
    </row>
    <row r="20" spans="1:16" ht="15.75">
      <c r="A20" s="32" t="s">
        <v>141</v>
      </c>
      <c r="B20" s="2" t="s">
        <v>1</v>
      </c>
      <c r="C20" s="211" t="s">
        <v>352</v>
      </c>
      <c r="D20" s="162" t="s">
        <v>199</v>
      </c>
      <c r="E20" s="162">
        <f>E19*0.2</f>
        <v>2.4000000000000004</v>
      </c>
      <c r="F20" s="4"/>
      <c r="G20" s="4"/>
      <c r="H20" s="4"/>
      <c r="I20" s="4"/>
      <c r="J20" s="4"/>
      <c r="K20" s="4">
        <f t="shared" si="0"/>
        <v>0</v>
      </c>
      <c r="L20" s="4">
        <f t="shared" si="1"/>
        <v>0</v>
      </c>
      <c r="M20" s="4">
        <f t="shared" si="2"/>
        <v>0</v>
      </c>
      <c r="N20" s="4">
        <f t="shared" si="3"/>
        <v>0</v>
      </c>
      <c r="O20" s="4">
        <f t="shared" si="4"/>
        <v>0</v>
      </c>
      <c r="P20" s="4">
        <f t="shared" si="5"/>
        <v>0</v>
      </c>
    </row>
    <row r="21" spans="1:16" ht="12.75">
      <c r="A21" s="32" t="s">
        <v>142</v>
      </c>
      <c r="B21" s="2" t="s">
        <v>1</v>
      </c>
      <c r="C21" s="211" t="s">
        <v>80</v>
      </c>
      <c r="D21" s="212" t="s">
        <v>81</v>
      </c>
      <c r="E21" s="212">
        <v>26</v>
      </c>
      <c r="F21" s="4"/>
      <c r="G21" s="4"/>
      <c r="H21" s="4"/>
      <c r="I21" s="2"/>
      <c r="J21" s="4"/>
      <c r="K21" s="4">
        <f t="shared" si="0"/>
        <v>0</v>
      </c>
      <c r="L21" s="4">
        <f t="shared" si="1"/>
        <v>0</v>
      </c>
      <c r="M21" s="4">
        <f t="shared" si="2"/>
        <v>0</v>
      </c>
      <c r="N21" s="4">
        <f t="shared" si="3"/>
        <v>0</v>
      </c>
      <c r="O21" s="4">
        <f t="shared" si="4"/>
        <v>0</v>
      </c>
      <c r="P21" s="4">
        <f t="shared" si="5"/>
        <v>0</v>
      </c>
    </row>
    <row r="22" spans="1:16" ht="25.5">
      <c r="A22" s="32" t="s">
        <v>143</v>
      </c>
      <c r="B22" s="2" t="s">
        <v>1</v>
      </c>
      <c r="C22" s="158" t="s">
        <v>353</v>
      </c>
      <c r="D22" s="162" t="s">
        <v>138</v>
      </c>
      <c r="E22" s="162">
        <v>12</v>
      </c>
      <c r="F22" s="4"/>
      <c r="G22" s="4"/>
      <c r="H22" s="4"/>
      <c r="I22" s="4"/>
      <c r="J22" s="4"/>
      <c r="K22" s="4">
        <f t="shared" si="0"/>
        <v>0</v>
      </c>
      <c r="L22" s="4">
        <f t="shared" si="1"/>
        <v>0</v>
      </c>
      <c r="M22" s="4">
        <f t="shared" si="2"/>
        <v>0</v>
      </c>
      <c r="N22" s="4">
        <f t="shared" si="3"/>
        <v>0</v>
      </c>
      <c r="O22" s="4">
        <f t="shared" si="4"/>
        <v>0</v>
      </c>
      <c r="P22" s="4">
        <f t="shared" si="5"/>
        <v>0</v>
      </c>
    </row>
    <row r="23" spans="1:16" ht="25.5">
      <c r="A23" s="32" t="s">
        <v>144</v>
      </c>
      <c r="B23" s="2" t="s">
        <v>1</v>
      </c>
      <c r="C23" s="158" t="s">
        <v>354</v>
      </c>
      <c r="D23" s="162" t="s">
        <v>138</v>
      </c>
      <c r="E23" s="162">
        <v>12</v>
      </c>
      <c r="F23" s="4"/>
      <c r="G23" s="4"/>
      <c r="H23" s="4"/>
      <c r="I23" s="4"/>
      <c r="J23" s="4"/>
      <c r="K23" s="4">
        <f t="shared" si="0"/>
        <v>0</v>
      </c>
      <c r="L23" s="4">
        <f t="shared" si="1"/>
        <v>0</v>
      </c>
      <c r="M23" s="4">
        <f t="shared" si="2"/>
        <v>0</v>
      </c>
      <c r="N23" s="4">
        <f t="shared" si="3"/>
        <v>0</v>
      </c>
      <c r="O23" s="4">
        <f t="shared" si="4"/>
        <v>0</v>
      </c>
      <c r="P23" s="4">
        <f t="shared" si="5"/>
        <v>0</v>
      </c>
    </row>
    <row r="24" spans="1:16" ht="15.75">
      <c r="A24" s="32" t="s">
        <v>145</v>
      </c>
      <c r="B24" s="2" t="s">
        <v>1</v>
      </c>
      <c r="C24" s="190" t="s">
        <v>355</v>
      </c>
      <c r="D24" s="159" t="s">
        <v>138</v>
      </c>
      <c r="E24" s="160">
        <v>165</v>
      </c>
      <c r="F24" s="4"/>
      <c r="G24" s="4"/>
      <c r="H24" s="4"/>
      <c r="I24" s="4"/>
      <c r="J24" s="4"/>
      <c r="K24" s="4">
        <f t="shared" si="0"/>
        <v>0</v>
      </c>
      <c r="L24" s="4">
        <f t="shared" si="1"/>
        <v>0</v>
      </c>
      <c r="M24" s="4">
        <f t="shared" si="2"/>
        <v>0</v>
      </c>
      <c r="N24" s="4">
        <f t="shared" si="3"/>
        <v>0</v>
      </c>
      <c r="O24" s="4">
        <f t="shared" si="4"/>
        <v>0</v>
      </c>
      <c r="P24" s="4">
        <f t="shared" si="5"/>
        <v>0</v>
      </c>
    </row>
    <row r="25" spans="1:16" ht="15.75">
      <c r="A25" s="32" t="s">
        <v>146</v>
      </c>
      <c r="B25" s="2" t="s">
        <v>1</v>
      </c>
      <c r="C25" s="213" t="s">
        <v>356</v>
      </c>
      <c r="D25" s="162" t="s">
        <v>199</v>
      </c>
      <c r="E25" s="160">
        <f>E24*0.25</f>
        <v>41.25</v>
      </c>
      <c r="F25" s="4"/>
      <c r="G25" s="4"/>
      <c r="H25" s="4"/>
      <c r="I25" s="4"/>
      <c r="J25" s="4"/>
      <c r="K25" s="4">
        <f t="shared" si="0"/>
        <v>0</v>
      </c>
      <c r="L25" s="4">
        <f t="shared" si="1"/>
        <v>0</v>
      </c>
      <c r="M25" s="4">
        <f t="shared" si="2"/>
        <v>0</v>
      </c>
      <c r="N25" s="4">
        <f t="shared" si="3"/>
        <v>0</v>
      </c>
      <c r="O25" s="4">
        <f t="shared" si="4"/>
        <v>0</v>
      </c>
      <c r="P25" s="4">
        <f t="shared" si="5"/>
        <v>0</v>
      </c>
    </row>
    <row r="26" spans="1:16" ht="25.5">
      <c r="A26" s="32" t="s">
        <v>147</v>
      </c>
      <c r="B26" s="2" t="s">
        <v>1</v>
      </c>
      <c r="C26" s="213" t="s">
        <v>357</v>
      </c>
      <c r="D26" s="159" t="s">
        <v>138</v>
      </c>
      <c r="E26" s="160">
        <f>E24*0.4</f>
        <v>66</v>
      </c>
      <c r="F26" s="4"/>
      <c r="G26" s="4"/>
      <c r="H26" s="4"/>
      <c r="I26" s="4"/>
      <c r="J26" s="4"/>
      <c r="K26" s="4">
        <f t="shared" si="0"/>
        <v>0</v>
      </c>
      <c r="L26" s="4">
        <f t="shared" si="1"/>
        <v>0</v>
      </c>
      <c r="M26" s="4">
        <f t="shared" si="2"/>
        <v>0</v>
      </c>
      <c r="N26" s="4">
        <f t="shared" si="3"/>
        <v>0</v>
      </c>
      <c r="O26" s="4">
        <f t="shared" si="4"/>
        <v>0</v>
      </c>
      <c r="P26" s="4">
        <f t="shared" si="5"/>
        <v>0</v>
      </c>
    </row>
    <row r="27" spans="1:16" ht="12.75">
      <c r="A27" s="32" t="s">
        <v>148</v>
      </c>
      <c r="B27" s="2" t="s">
        <v>1</v>
      </c>
      <c r="C27" s="217" t="s">
        <v>366</v>
      </c>
      <c r="D27" s="159" t="s">
        <v>4</v>
      </c>
      <c r="E27" s="160">
        <v>950</v>
      </c>
      <c r="F27" s="4"/>
      <c r="G27" s="4"/>
      <c r="H27" s="4"/>
      <c r="I27" s="1"/>
      <c r="J27" s="1"/>
      <c r="K27" s="4">
        <f>H27+I27+J27</f>
        <v>0</v>
      </c>
      <c r="L27" s="4">
        <f>E27*F27</f>
        <v>0</v>
      </c>
      <c r="M27" s="4">
        <f>E27*H27</f>
        <v>0</v>
      </c>
      <c r="N27" s="4">
        <f>E27*I27</f>
        <v>0</v>
      </c>
      <c r="O27" s="4">
        <f>E27*J27</f>
        <v>0</v>
      </c>
      <c r="P27" s="4">
        <f>M27+N27+O27</f>
        <v>0</v>
      </c>
    </row>
    <row r="28" spans="1:16" ht="15.75">
      <c r="A28" s="32" t="s">
        <v>149</v>
      </c>
      <c r="B28" s="2" t="s">
        <v>1</v>
      </c>
      <c r="C28" s="190" t="s">
        <v>358</v>
      </c>
      <c r="D28" s="159" t="s">
        <v>138</v>
      </c>
      <c r="E28" s="160">
        <v>35</v>
      </c>
      <c r="F28" s="4"/>
      <c r="G28" s="4"/>
      <c r="H28" s="4"/>
      <c r="I28" s="1"/>
      <c r="J28" s="1"/>
      <c r="K28" s="4">
        <f t="shared" si="0"/>
        <v>0</v>
      </c>
      <c r="L28" s="4">
        <f t="shared" si="1"/>
        <v>0</v>
      </c>
      <c r="M28" s="4">
        <f t="shared" si="2"/>
        <v>0</v>
      </c>
      <c r="N28" s="4">
        <f t="shared" si="3"/>
        <v>0</v>
      </c>
      <c r="O28" s="4">
        <f t="shared" si="4"/>
        <v>0</v>
      </c>
      <c r="P28" s="4">
        <f t="shared" si="5"/>
        <v>0</v>
      </c>
    </row>
    <row r="29" spans="1:16" ht="12.75">
      <c r="A29" s="32" t="s">
        <v>173</v>
      </c>
      <c r="B29" s="2" t="s">
        <v>1</v>
      </c>
      <c r="C29" s="190" t="s">
        <v>359</v>
      </c>
      <c r="D29" s="159" t="s">
        <v>2</v>
      </c>
      <c r="E29" s="160">
        <v>20</v>
      </c>
      <c r="F29" s="4"/>
      <c r="G29" s="4"/>
      <c r="H29" s="4"/>
      <c r="I29" s="1"/>
      <c r="J29" s="4"/>
      <c r="K29" s="4">
        <f t="shared" si="0"/>
        <v>0</v>
      </c>
      <c r="L29" s="4">
        <f t="shared" si="1"/>
        <v>0</v>
      </c>
      <c r="M29" s="4">
        <f t="shared" si="2"/>
        <v>0</v>
      </c>
      <c r="N29" s="4">
        <f t="shared" si="3"/>
        <v>0</v>
      </c>
      <c r="O29" s="4">
        <f t="shared" si="4"/>
        <v>0</v>
      </c>
      <c r="P29" s="4">
        <f t="shared" si="5"/>
        <v>0</v>
      </c>
    </row>
    <row r="30" spans="1:16" ht="12.75">
      <c r="A30" s="32" t="s">
        <v>174</v>
      </c>
      <c r="B30" s="2" t="s">
        <v>1</v>
      </c>
      <c r="C30" s="210" t="s">
        <v>360</v>
      </c>
      <c r="D30" s="214" t="s">
        <v>330</v>
      </c>
      <c r="E30" s="215">
        <v>6</v>
      </c>
      <c r="F30" s="4"/>
      <c r="G30" s="1"/>
      <c r="H30" s="1"/>
      <c r="I30" s="1"/>
      <c r="J30" s="32"/>
      <c r="K30" s="4">
        <f t="shared" si="0"/>
        <v>0</v>
      </c>
      <c r="L30" s="4">
        <f t="shared" si="1"/>
        <v>0</v>
      </c>
      <c r="M30" s="4">
        <f t="shared" si="2"/>
        <v>0</v>
      </c>
      <c r="N30" s="4">
        <f t="shared" si="3"/>
        <v>0</v>
      </c>
      <c r="O30" s="4">
        <f t="shared" si="4"/>
        <v>0</v>
      </c>
      <c r="P30" s="4">
        <f t="shared" si="5"/>
        <v>0</v>
      </c>
    </row>
    <row r="31" spans="1:16" ht="12.75">
      <c r="A31" s="3"/>
      <c r="B31" s="34"/>
      <c r="C31" s="5" t="s">
        <v>11</v>
      </c>
      <c r="D31" s="5" t="s">
        <v>115</v>
      </c>
      <c r="E31" s="5"/>
      <c r="F31" s="5"/>
      <c r="G31" s="5"/>
      <c r="H31" s="5"/>
      <c r="I31" s="5"/>
      <c r="J31" s="5"/>
      <c r="K31" s="5"/>
      <c r="L31" s="8">
        <f>SUM(L18:L30)</f>
        <v>0</v>
      </c>
      <c r="M31" s="8">
        <f>SUM(M18:M30)</f>
        <v>0</v>
      </c>
      <c r="N31" s="8">
        <f>SUM(N18:N30)</f>
        <v>0</v>
      </c>
      <c r="O31" s="8">
        <f>SUM(O18:O30)</f>
        <v>0</v>
      </c>
      <c r="P31" s="8">
        <f>SUM(P18:P30)</f>
        <v>0</v>
      </c>
    </row>
    <row r="32" spans="1:16" ht="12.75">
      <c r="A32" s="2"/>
      <c r="B32" s="2"/>
      <c r="C32" s="337" t="s">
        <v>193</v>
      </c>
      <c r="D32" s="337"/>
      <c r="E32" s="337"/>
      <c r="F32" s="337"/>
      <c r="G32" s="337"/>
      <c r="H32" s="337"/>
      <c r="I32" s="337"/>
      <c r="J32" s="337"/>
      <c r="K32" s="337"/>
      <c r="L32" s="4"/>
      <c r="M32" s="4"/>
      <c r="N32" s="10">
        <v>0</v>
      </c>
      <c r="O32" s="3"/>
      <c r="P32" s="4">
        <f>N32</f>
        <v>0</v>
      </c>
    </row>
    <row r="33" spans="1:16" ht="12.75">
      <c r="A33" s="2"/>
      <c r="B33" s="2"/>
      <c r="C33" s="337" t="s">
        <v>11</v>
      </c>
      <c r="D33" s="337"/>
      <c r="E33" s="337"/>
      <c r="F33" s="337"/>
      <c r="G33" s="337"/>
      <c r="H33" s="337"/>
      <c r="I33" s="337"/>
      <c r="J33" s="337"/>
      <c r="K33" s="337"/>
      <c r="L33" s="4"/>
      <c r="M33" s="4"/>
      <c r="N33" s="4">
        <f>SUM(N31:N32)</f>
        <v>0</v>
      </c>
      <c r="O33" s="4"/>
      <c r="P33" s="4">
        <f>N33</f>
        <v>0</v>
      </c>
    </row>
    <row r="34" spans="1:16" ht="12.75">
      <c r="A34" s="2"/>
      <c r="B34" s="2"/>
      <c r="C34" s="337" t="s">
        <v>194</v>
      </c>
      <c r="D34" s="337"/>
      <c r="E34" s="337"/>
      <c r="F34" s="337"/>
      <c r="G34" s="337"/>
      <c r="H34" s="337"/>
      <c r="I34" s="337"/>
      <c r="J34" s="337"/>
      <c r="K34" s="337"/>
      <c r="L34" s="4"/>
      <c r="M34" s="4"/>
      <c r="N34" s="10">
        <v>0</v>
      </c>
      <c r="O34" s="3"/>
      <c r="P34" s="4">
        <f>N34</f>
        <v>0</v>
      </c>
    </row>
    <row r="35" spans="1:16" ht="12.75">
      <c r="A35" s="2"/>
      <c r="B35" s="2"/>
      <c r="C35" s="297" t="s">
        <v>12</v>
      </c>
      <c r="D35" s="297"/>
      <c r="E35" s="297"/>
      <c r="F35" s="297"/>
      <c r="G35" s="297"/>
      <c r="H35" s="297"/>
      <c r="I35" s="297"/>
      <c r="J35" s="297"/>
      <c r="K35" s="297"/>
      <c r="L35" s="10">
        <f>SUM(L31)</f>
        <v>0</v>
      </c>
      <c r="M35" s="8">
        <f>SUM(M31)</f>
        <v>0</v>
      </c>
      <c r="N35" s="8">
        <f>SUM(N33:N34)</f>
        <v>0</v>
      </c>
      <c r="O35" s="8">
        <f>SUM(O31)</f>
        <v>0</v>
      </c>
      <c r="P35" s="8">
        <f>M35+N35+O35</f>
        <v>0</v>
      </c>
    </row>
    <row r="36" spans="1:16" ht="12.75">
      <c r="A36" s="299"/>
      <c r="B36" s="299"/>
      <c r="C36" s="299"/>
      <c r="D36" s="299"/>
      <c r="E36" s="299"/>
      <c r="F36" s="299"/>
      <c r="G36" s="299"/>
      <c r="H36" s="299"/>
      <c r="I36" s="299"/>
      <c r="J36" s="299"/>
      <c r="K36" s="299"/>
      <c r="L36" s="299"/>
      <c r="M36" s="299"/>
      <c r="N36" s="299"/>
      <c r="O36" s="299"/>
      <c r="P36" s="299"/>
    </row>
    <row r="37" spans="1:16" ht="12.75">
      <c r="A37" s="303"/>
      <c r="B37" s="303"/>
      <c r="C37" s="303"/>
      <c r="D37" s="303"/>
      <c r="E37" s="303"/>
      <c r="F37" s="303"/>
      <c r="G37" s="303"/>
      <c r="H37" s="303"/>
      <c r="I37" s="303"/>
      <c r="J37" s="303"/>
      <c r="K37" s="303"/>
      <c r="L37" s="303"/>
      <c r="M37" s="15"/>
      <c r="N37" s="15"/>
      <c r="O37" s="15"/>
      <c r="P37" s="15"/>
    </row>
    <row r="38" spans="1:16" ht="12.75">
      <c r="A38" s="258"/>
      <c r="B38" s="258"/>
      <c r="C38" s="258"/>
      <c r="D38" s="258"/>
      <c r="E38" s="258"/>
      <c r="F38" s="258"/>
      <c r="G38" s="258"/>
      <c r="H38" s="258"/>
      <c r="I38" s="258"/>
      <c r="J38" s="258"/>
      <c r="K38" s="258"/>
      <c r="L38" s="258"/>
      <c r="M38" s="258"/>
      <c r="N38" s="258"/>
      <c r="O38" s="258"/>
      <c r="P38" s="258"/>
    </row>
    <row r="39" spans="1:16" s="38" customFormat="1" ht="12.75">
      <c r="A39" s="258" t="s">
        <v>44</v>
      </c>
      <c r="B39" s="258"/>
      <c r="C39" s="259"/>
      <c r="D39" s="259"/>
      <c r="E39" s="259"/>
      <c r="F39" s="258"/>
      <c r="G39" s="258"/>
      <c r="H39" s="258"/>
      <c r="I39" s="258"/>
      <c r="J39" s="258"/>
      <c r="K39" s="258"/>
      <c r="L39" s="278"/>
      <c r="M39" s="278"/>
      <c r="N39" s="278"/>
      <c r="O39" s="278"/>
      <c r="P39" s="278"/>
    </row>
    <row r="40" spans="1:16" s="38" customFormat="1" ht="12.75">
      <c r="A40" s="258"/>
      <c r="B40" s="258"/>
      <c r="C40" s="264" t="s">
        <v>45</v>
      </c>
      <c r="D40" s="264"/>
      <c r="E40" s="264"/>
      <c r="F40" s="258"/>
      <c r="G40" s="258"/>
      <c r="H40" s="258"/>
      <c r="I40" s="258"/>
      <c r="J40" s="258"/>
      <c r="K40" s="258"/>
      <c r="L40" s="258"/>
      <c r="M40" s="258"/>
      <c r="N40" s="258"/>
      <c r="O40" s="258"/>
      <c r="P40" s="258"/>
    </row>
    <row r="41" spans="1:16" s="38" customFormat="1" ht="12.75">
      <c r="A41" s="258"/>
      <c r="B41" s="258"/>
      <c r="C41" s="258"/>
      <c r="D41" s="258"/>
      <c r="E41" s="258"/>
      <c r="F41" s="258"/>
      <c r="G41" s="258"/>
      <c r="H41" s="258"/>
      <c r="I41" s="258"/>
      <c r="J41" s="258"/>
      <c r="K41" s="258"/>
      <c r="L41" s="258"/>
      <c r="M41" s="258"/>
      <c r="N41" s="258"/>
      <c r="O41" s="258"/>
      <c r="P41" s="258"/>
    </row>
    <row r="42" spans="1:16" s="38" customFormat="1" ht="12.75">
      <c r="A42" s="258" t="s">
        <v>46</v>
      </c>
      <c r="B42" s="258"/>
      <c r="C42" s="17"/>
      <c r="D42" s="258"/>
      <c r="E42" s="258"/>
      <c r="F42" s="258"/>
      <c r="G42" s="258"/>
      <c r="H42" s="258"/>
      <c r="I42" s="258"/>
      <c r="J42" s="258"/>
      <c r="K42" s="258"/>
      <c r="L42" s="258"/>
      <c r="M42" s="258"/>
      <c r="N42" s="258"/>
      <c r="O42" s="258"/>
      <c r="P42" s="258"/>
    </row>
    <row r="43" spans="1:16" ht="12.75">
      <c r="A43" s="303"/>
      <c r="B43" s="303"/>
      <c r="C43" s="303"/>
      <c r="D43" s="303"/>
      <c r="E43" s="303"/>
      <c r="F43" s="303"/>
      <c r="G43" s="303"/>
      <c r="H43" s="303"/>
      <c r="I43" s="303"/>
      <c r="J43" s="303"/>
      <c r="K43" s="303"/>
      <c r="L43" s="303"/>
      <c r="M43" s="15"/>
      <c r="N43" s="15"/>
      <c r="O43" s="15"/>
      <c r="P43" s="15"/>
    </row>
  </sheetData>
  <sheetProtection/>
  <mergeCells count="43">
    <mergeCell ref="A2:O2"/>
    <mergeCell ref="C3:O3"/>
    <mergeCell ref="A4:P4"/>
    <mergeCell ref="A6:B6"/>
    <mergeCell ref="C6:O6"/>
    <mergeCell ref="A5:B5"/>
    <mergeCell ref="C5:O5"/>
    <mergeCell ref="A8:B8"/>
    <mergeCell ref="A9:B9"/>
    <mergeCell ref="A7:B7"/>
    <mergeCell ref="C8:P8"/>
    <mergeCell ref="D9:E9"/>
    <mergeCell ref="F9:H9"/>
    <mergeCell ref="I9:L9"/>
    <mergeCell ref="M9:N9"/>
    <mergeCell ref="D42:P42"/>
    <mergeCell ref="C32:K32"/>
    <mergeCell ref="C34:K34"/>
    <mergeCell ref="C35:K35"/>
    <mergeCell ref="A36:P36"/>
    <mergeCell ref="C33:K33"/>
    <mergeCell ref="A37:L37"/>
    <mergeCell ref="L40:P40"/>
    <mergeCell ref="A10:I10"/>
    <mergeCell ref="J10:K10"/>
    <mergeCell ref="O10:P10"/>
    <mergeCell ref="A39:B39"/>
    <mergeCell ref="C39:E39"/>
    <mergeCell ref="F39:H39"/>
    <mergeCell ref="I39:K39"/>
    <mergeCell ref="A38:B38"/>
    <mergeCell ref="A11:P11"/>
    <mergeCell ref="F12:K12"/>
    <mergeCell ref="A43:L43"/>
    <mergeCell ref="L39:P39"/>
    <mergeCell ref="A40:B40"/>
    <mergeCell ref="C40:E40"/>
    <mergeCell ref="F40:K40"/>
    <mergeCell ref="L38:P38"/>
    <mergeCell ref="C38:E38"/>
    <mergeCell ref="F38:K38"/>
    <mergeCell ref="A41:P41"/>
    <mergeCell ref="A42:B42"/>
  </mergeCells>
  <printOptions gridLines="1"/>
  <pageMargins left="0.4" right="0.44" top="0.55" bottom="0.54" header="0.5" footer="0.5"/>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KOMUNALPROJEKTS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KOMUNALPROJEKTS</dc:creator>
  <cp:keywords/>
  <dc:description/>
  <cp:lastModifiedBy>Edīte</cp:lastModifiedBy>
  <cp:lastPrinted>2011-08-03T03:25:01Z</cp:lastPrinted>
  <dcterms:created xsi:type="dcterms:W3CDTF">1998-06-22T08:16:43Z</dcterms:created>
  <dcterms:modified xsi:type="dcterms:W3CDTF">2018-06-14T07:16:23Z</dcterms:modified>
  <cp:category/>
  <cp:version/>
  <cp:contentType/>
  <cp:contentStatus/>
</cp:coreProperties>
</file>