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5" activeTab="2"/>
  </bookViews>
  <sheets>
    <sheet name="Būvnieka koptāme" sheetId="1" r:id="rId1"/>
    <sheet name="Kopsavilkums" sheetId="2" r:id="rId2"/>
    <sheet name="pārsegumu renovācijas darbi" sheetId="3" r:id="rId3"/>
  </sheets>
  <definedNames>
    <definedName name="_xlnm.Print_Area_1">"$#REF!.$A$1:$M$32"</definedName>
    <definedName name="_xlnm.Print_Area_2">'Būvnieka koptāme'!$A$1:$N$27</definedName>
    <definedName name="_xlnm.Print_Area_3">'Kopsavilkums'!$A$1:$H$30</definedName>
    <definedName name="_xlnm.Print_Area_4">'pārsegumu renovācijas darbi'!$A$1:$P$86</definedName>
    <definedName name="_xlnm.Print_Titles_3">'Kopsavilkums'!$15:$18</definedName>
    <definedName name="_xlnm.Print_Titles_4">'pārsegumu renovācijas darbi'!$13:$15</definedName>
    <definedName name="_xlnm.Print_Area" localSheetId="0">'Būvnieka koptāme'!$A$1:$N$27</definedName>
    <definedName name="_xlnm.Print_Area" localSheetId="1">'Kopsavilkums'!$A$1:$H$34</definedName>
    <definedName name="_xlnm.Print_Area" localSheetId="2">'pārsegumu renovācijas darbi'!$A$1:$P$86</definedName>
    <definedName name="_xlnm.Print_Titles" localSheetId="1">'Kopsavilkums'!$15:$18</definedName>
    <definedName name="_xlnm.Print_Titles" localSheetId="2">'pārsegumu renovācijas darbi'!$13:$15</definedName>
  </definedNames>
  <calcPr fullCalcOnLoad="1"/>
</workbook>
</file>

<file path=xl/sharedStrings.xml><?xml version="1.0" encoding="utf-8"?>
<sst xmlns="http://schemas.openxmlformats.org/spreadsheetml/2006/main" count="276" uniqueCount="190">
  <si>
    <t>APSTIPRINU</t>
  </si>
  <si>
    <t>Z.v.</t>
  </si>
  <si>
    <t>Būvniecības koptāme</t>
  </si>
  <si>
    <r>
      <t>Pasūtītājs:</t>
    </r>
    <r>
      <rPr>
        <sz val="10"/>
        <rFont val="Arial"/>
        <family val="2"/>
      </rPr>
      <t xml:space="preserve"> Madonas novada pašvaldība</t>
    </r>
  </si>
  <si>
    <t>Uzņēmējs:</t>
  </si>
  <si>
    <r>
      <t xml:space="preserve">Būves nosaukums: </t>
    </r>
    <r>
      <rPr>
        <sz val="10"/>
        <rFont val="Arial"/>
        <family val="2"/>
      </rPr>
      <t>“Barkavas pamatskolas ēkas fasādes vienkāšota renovācija”</t>
    </r>
  </si>
  <si>
    <r>
      <t>Objekta nosaukums:</t>
    </r>
    <r>
      <rPr>
        <sz val="10"/>
        <rFont val="Arial"/>
        <family val="2"/>
      </rPr>
      <t xml:space="preserve"> "Barkavas pamatskolas ēkas fasādes vienkāšota renovācija"</t>
    </r>
  </si>
  <si>
    <r>
      <t>Objekta adrese:</t>
    </r>
    <r>
      <rPr>
        <sz val="10"/>
        <rFont val="Arial"/>
        <family val="2"/>
      </rPr>
      <t xml:space="preserve"> Skolas iela1, Barkava, Barkavas pag., Madonas novads</t>
    </r>
  </si>
  <si>
    <t>Tāme sastādīta:</t>
  </si>
  <si>
    <t>Nr.p.k.</t>
  </si>
  <si>
    <t>Objekta nosaukums</t>
  </si>
  <si>
    <t>Objekta izmaksas Ls</t>
  </si>
  <si>
    <t>Kopā</t>
  </si>
  <si>
    <t>Sastādīja</t>
  </si>
  <si>
    <t>(paraksts un tā atšifrējums, datums)</t>
  </si>
  <si>
    <t>Sertifikāta Nr.</t>
  </si>
  <si>
    <t>Kopsavilkuma aprēķini par darbu vai konstruktīvo elementu veidiem</t>
  </si>
  <si>
    <t>Par kopējo summu, Ls</t>
  </si>
  <si>
    <t>Kopējā darbietilpība, c/h</t>
  </si>
  <si>
    <t xml:space="preserve">Tāme sastādīta: </t>
  </si>
  <si>
    <t>Nr. P.k.</t>
  </si>
  <si>
    <t>Kods, tāmes Nr.</t>
  </si>
  <si>
    <t xml:space="preserve">Darba veids vai konstruktīvā elementa nosaukums </t>
  </si>
  <si>
    <t>Tāmes izmaksas (Ls)</t>
  </si>
  <si>
    <t>Tai skaitā</t>
  </si>
  <si>
    <t>Darbietilpība (c/h)</t>
  </si>
  <si>
    <t>darba alga (Ls)</t>
  </si>
  <si>
    <t>materiāli (Ls)</t>
  </si>
  <si>
    <t>mehānismi (Ls)</t>
  </si>
  <si>
    <t>Kopā:</t>
  </si>
  <si>
    <t>t.sk. Darba aizsardzība</t>
  </si>
  <si>
    <t>Pārbaudīja</t>
  </si>
  <si>
    <t>Pārsegumu renovācijas darbi</t>
  </si>
  <si>
    <t>Tāmes izmaksas:</t>
  </si>
  <si>
    <t>Ls</t>
  </si>
  <si>
    <t>Vienības izmaksa</t>
  </si>
  <si>
    <t>Kopējā izmaksa</t>
  </si>
  <si>
    <t>Darba samaksas likme (Ls/h)</t>
  </si>
  <si>
    <t>Darba alga Ls/h</t>
  </si>
  <si>
    <t>Mehānismi Ls</t>
  </si>
  <si>
    <t>Darba alga Ls</t>
  </si>
  <si>
    <t>Materiāli        Ls</t>
  </si>
  <si>
    <t>1. Sagatavošanas darbi</t>
  </si>
  <si>
    <t>1.1.</t>
  </si>
  <si>
    <t>Biotualetes piegāde, īre</t>
  </si>
  <si>
    <t>gab</t>
  </si>
  <si>
    <t>1.2.</t>
  </si>
  <si>
    <t>Dzīvojamā moduļa piegāde, īre</t>
  </si>
  <si>
    <t>1.3.</t>
  </si>
  <si>
    <t>Instrumentu moduļa piegāde, īre</t>
  </si>
  <si>
    <t>1.4.</t>
  </si>
  <si>
    <t>Būvtāfele</t>
  </si>
  <si>
    <t>1.5.</t>
  </si>
  <si>
    <t>Būvgružu savākšana, izvešana, konteinera īre, noglabāšana</t>
  </si>
  <si>
    <t>t.</t>
  </si>
  <si>
    <t>1.6.</t>
  </si>
  <si>
    <t>Pagaidu elektropieslēgums</t>
  </si>
  <si>
    <t>obj.</t>
  </si>
  <si>
    <t>1.7.</t>
  </si>
  <si>
    <t>Esošā uzkausējamā ruļļveida jumta seguma demontāža</t>
  </si>
  <si>
    <r>
      <t>m</t>
    </r>
    <r>
      <rPr>
        <vertAlign val="superscript"/>
        <sz val="10"/>
        <rFont val="Arial"/>
        <family val="2"/>
      </rPr>
      <t>2</t>
    </r>
  </si>
  <si>
    <t>1.8.</t>
  </si>
  <si>
    <t>Esošās skārda apdares demontāža un atpakaļmontāža parapetiem</t>
  </si>
  <si>
    <t>tm.</t>
  </si>
  <si>
    <t>1.9.</t>
  </si>
  <si>
    <t>Demontēt jumta pieslēguma mezglus pie sienas konstrukcijas</t>
  </si>
  <si>
    <t>1.10.</t>
  </si>
  <si>
    <t>Esošās skārda apdares demontāža parapetiem</t>
  </si>
  <si>
    <t>1.11.</t>
  </si>
  <si>
    <t>Demontēt esošās skursteņu spices</t>
  </si>
  <si>
    <t>m3</t>
  </si>
  <si>
    <t>1.12.</t>
  </si>
  <si>
    <t>Jumta pamatnes izlīdzināšana vietām ar pašizlīdzinošo masu, paredzētu āra darbiem (B 0-40mm)</t>
  </si>
  <si>
    <t>1.13.</t>
  </si>
  <si>
    <t>Izlīdzinoša masa ārdarbiem 1 slāņa biezums 3-40mm</t>
  </si>
  <si>
    <t>kg</t>
  </si>
  <si>
    <t>1.14.</t>
  </si>
  <si>
    <t>Demontēt un atpakaļmontēt esošo zibensaizsardzību</t>
  </si>
  <si>
    <t>1.15.</t>
  </si>
  <si>
    <t>Izlīdzinošās kārtas, betona virsmu apstrāde ar bituma Grunti (Bituma praimers)</t>
  </si>
  <si>
    <t>1.16.</t>
  </si>
  <si>
    <t>Bituma praimers</t>
  </si>
  <si>
    <t>L</t>
  </si>
  <si>
    <t>2. Jumta seguma ieklāšana</t>
  </si>
  <si>
    <t>2.1.</t>
  </si>
  <si>
    <t>Akmens vates siltumizolācijas apakškārtas izbūve stiptinot to ar dībeļiem b-120mm</t>
  </si>
  <si>
    <t>2.2.</t>
  </si>
  <si>
    <t>Nedegoša akmens vate spiedes spriegums 30kPa, ventilācijas rievas virspusē 120mm</t>
  </si>
  <si>
    <t>2.3.</t>
  </si>
  <si>
    <t>Akmens vates siltumizolācijas virskārtas izbūve stiptinot to ar dībeļiem b-30mm</t>
  </si>
  <si>
    <t>2.4.</t>
  </si>
  <si>
    <t>Nedegoša akmens vate spiedes spriegums 40kPa, ventilācijas rievas apakšpusē 30mm</t>
  </si>
  <si>
    <t>2.5.</t>
  </si>
  <si>
    <r>
      <t xml:space="preserve">Dībeļi teleskopiskie 120mm vates stiprināšanai (galva 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>50mm, nagla betonam)</t>
    </r>
  </si>
  <si>
    <t>kpl.</t>
  </si>
  <si>
    <t>2.6.</t>
  </si>
  <si>
    <t>Slīpumu veidojošo akmens  vates plātņu montāža</t>
  </si>
  <si>
    <t>2.7.</t>
  </si>
  <si>
    <r>
      <t xml:space="preserve">Slīpumu veidojošās akmens vatas plāksnes 0:150mm Virsmas spriegums </t>
    </r>
    <r>
      <rPr>
        <sz val="10"/>
        <rFont val="Calibri"/>
        <family val="2"/>
      </rPr>
      <t>≥</t>
    </r>
    <r>
      <rPr>
        <i/>
        <sz val="10"/>
        <rFont val="Arial"/>
        <family val="2"/>
      </rPr>
      <t>40kPa</t>
    </r>
  </si>
  <si>
    <t>2.8.</t>
  </si>
  <si>
    <t>Uzkausējamo ruļļveida materiālu apkškārtas izbūve plakanajam jumtam uz Akmens vates siltinājuma</t>
  </si>
  <si>
    <t>2.9.</t>
  </si>
  <si>
    <r>
      <t xml:space="preserve">Uzkausējams ruļļveida jumta seguma apakšslānis (poliestera pamatne, SBS bituma mastikā </t>
    </r>
    <r>
      <rPr>
        <b/>
        <sz val="11.5"/>
        <rFont val="Arial"/>
        <family val="2"/>
      </rPr>
      <t xml:space="preserve"> </t>
    </r>
    <r>
      <rPr>
        <b/>
        <sz val="10"/>
        <rFont val="Arial"/>
        <family val="2"/>
      </rPr>
      <t>3,7kg/m2 ±0,25 lokanība -20</t>
    </r>
    <r>
      <rPr>
        <b/>
        <sz val="10"/>
        <rFont val="Calibri"/>
        <family val="2"/>
      </rPr>
      <t>˚</t>
    </r>
    <r>
      <rPr>
        <b/>
        <sz val="10"/>
        <rFont val="Arial"/>
        <family val="2"/>
      </rPr>
      <t>C)</t>
    </r>
  </si>
  <si>
    <t>2.10.</t>
  </si>
  <si>
    <t>Uzkausējamo ruļļveida materiālu virskārtas izbūve plakanajam jumtam uz izbūvētas apkaškārtas</t>
  </si>
  <si>
    <t>m2</t>
  </si>
  <si>
    <t>2.11.</t>
  </si>
  <si>
    <t>Uzkausējams ruļļveida jumta seguma virskārta ar granulu pārklājumu (poliestera pamatne, SBS bituma mastikā  4kg/m2 ±0,25, lokanība -20˚C)</t>
  </si>
  <si>
    <t>2.12.</t>
  </si>
  <si>
    <t>Jumta konstruksijas aeratoru uzstādīšana</t>
  </si>
  <si>
    <t>gb</t>
  </si>
  <si>
    <t>2.13.</t>
  </si>
  <si>
    <t>Jumta aerators De110 uzstādīšanai uzkausējamajiem jumtiem</t>
  </si>
  <si>
    <t>2.14.</t>
  </si>
  <si>
    <t>Jumta izvadu DN50mm-250mm pārbūve uzstādot Uzstādot pie plastmasas fasondetaļu (mezgls M-5)</t>
  </si>
  <si>
    <t>2.15.</t>
  </si>
  <si>
    <t>Pieslēguma detaļa, tērauda savilce, hermētiķis izvadu izbūvei</t>
  </si>
  <si>
    <t>2.16.</t>
  </si>
  <si>
    <t>Esošo apaļo izvadu apdare ar uzkausējamo ruļļveida materiālu 2kārtās un izveidojot slīpumus no cementa javas</t>
  </si>
  <si>
    <t>2.17.</t>
  </si>
  <si>
    <t>Ūdens savākšanas trapu pārbūve demontējot esošos, pagarināt stāvvadu, uzstādīt jaunu jumta trapu ar sietu</t>
  </si>
  <si>
    <t>2.18.</t>
  </si>
  <si>
    <t>Jumta seguma pieslēgumu izbūve pie nesiltinātas fasādes (mezgls M-1)</t>
  </si>
  <si>
    <t>2.19.</t>
  </si>
  <si>
    <t>Apmetums masa ārdarbiem mitrumnoturīga.</t>
  </si>
  <si>
    <t>kg.</t>
  </si>
  <si>
    <t>2.20.</t>
  </si>
  <si>
    <t>Krāsota skārda apdares elements b-35cb</t>
  </si>
  <si>
    <t>2.21.</t>
  </si>
  <si>
    <t>2.22.</t>
  </si>
  <si>
    <t>2.23.</t>
  </si>
  <si>
    <t>Hermētiķis  UV noturīgs</t>
  </si>
  <si>
    <t>2.24.</t>
  </si>
  <si>
    <r>
      <t xml:space="preserve">Dībeļi 50mm  ar plāksni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20mm</t>
    </r>
  </si>
  <si>
    <t>gb.</t>
  </si>
  <si>
    <t>2.25.</t>
  </si>
  <si>
    <t>Jumta seguma pieslēgumu izbūve karnīzes apdarei (mezgls M-2)</t>
  </si>
  <si>
    <t>2.26.</t>
  </si>
  <si>
    <t>2.27.</t>
  </si>
  <si>
    <t>2.28.</t>
  </si>
  <si>
    <t>Heretiķis  UV noturīgs</t>
  </si>
  <si>
    <t>2.29.</t>
  </si>
  <si>
    <t>Jumta seguma pieslēgumu izbūve (paaugstinot parapetu -mezgls M-3)</t>
  </si>
  <si>
    <t>2.30.</t>
  </si>
  <si>
    <t>2.31.</t>
  </si>
  <si>
    <t>Krāsota skārda apdares elements b-110cm</t>
  </si>
  <si>
    <t>2.32.</t>
  </si>
  <si>
    <t>2.33.</t>
  </si>
  <si>
    <t>2.34.</t>
  </si>
  <si>
    <t>2.35.</t>
  </si>
  <si>
    <t xml:space="preserve">silikāta 1 1/2 ķieģeļu mūra izbūve 20cm paaugstinājums </t>
  </si>
  <si>
    <t>2.36.</t>
  </si>
  <si>
    <t>Jumta seguma pieslēgumu izbūve pie siltinātas fasādes (mezgls M-4)</t>
  </si>
  <si>
    <t>2.37.</t>
  </si>
  <si>
    <t>2.38.</t>
  </si>
  <si>
    <t>Krāsota skārda apdares elements b-0,35cm</t>
  </si>
  <si>
    <t>2.39.</t>
  </si>
  <si>
    <t>2.40.</t>
  </si>
  <si>
    <t>2.41.</t>
  </si>
  <si>
    <t>2.42.</t>
  </si>
  <si>
    <r>
      <t xml:space="preserve">Dībeļi 150mm  ar plāksni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20mm</t>
    </r>
  </si>
  <si>
    <t>2.43.</t>
  </si>
  <si>
    <t xml:space="preserve">Dūmvadu mūrēšana no silikāta ķieģeļiem </t>
  </si>
  <si>
    <t>2.44.</t>
  </si>
  <si>
    <t>Esošo jumta metāla kāpņu demontāža un atpakaļ montāža pārbūvējot stiprinājumus, gruntāšana, krāsošana</t>
  </si>
  <si>
    <t>kpl</t>
  </si>
  <si>
    <t>2.45.</t>
  </si>
  <si>
    <t>Uzstādīt mūrētiem dūmeņiem betona uzjumteņus, izveidot slīpumu, gruntēt ar bituma praimeri, uzkausēt virskārtas ruļļveida jumta seguma materiālu</t>
  </si>
  <si>
    <t>LT-1</t>
  </si>
  <si>
    <t>2013.gada ______________</t>
  </si>
  <si>
    <r>
      <t xml:space="preserve">Iepirkums: </t>
    </r>
    <r>
      <rPr>
        <sz val="10"/>
        <rFont val="Arial"/>
        <family val="2"/>
      </rPr>
      <t>"Jumta būvdarbu veikšana projektam "Barkavas pamatskolas ēkas fasādes vienkāršotā renovācija"", identifikācijas numurs MNP2013/41_KPFI</t>
    </r>
  </si>
  <si>
    <t>2013.gada _______</t>
  </si>
  <si>
    <r>
      <t>Būves adrese:</t>
    </r>
    <r>
      <rPr>
        <sz val="10"/>
        <rFont val="Arial"/>
        <family val="2"/>
      </rPr>
      <t xml:space="preserve"> Skolas iela1, Barkava, Barkavas pag., Madonas novads</t>
    </r>
  </si>
  <si>
    <t>Barkavas pamatskolas ēkas fasādes vienkāšota renovācija</t>
  </si>
  <si>
    <t>Līgumcena</t>
  </si>
  <si>
    <t>PVN 21 %</t>
  </si>
  <si>
    <t>Virsizdevumi _%</t>
  </si>
  <si>
    <t>Peļņa _%</t>
  </si>
  <si>
    <t>Darba devēja sociālais nodoklis 24.09 %</t>
  </si>
  <si>
    <t>Pavisam kopā:</t>
  </si>
  <si>
    <t xml:space="preserve">2013 gada </t>
  </si>
  <si>
    <t>Kods</t>
  </si>
  <si>
    <t>Darba nosaukums</t>
  </si>
  <si>
    <t>Mērvienība</t>
  </si>
  <si>
    <t>Daudzums</t>
  </si>
  <si>
    <t>Laika norma c/h</t>
  </si>
  <si>
    <t>Materiāli Ls</t>
  </si>
  <si>
    <t>Kopā Ls</t>
  </si>
  <si>
    <t>Materiālu apmaiņas un būvgružu transporta izdevumi _%</t>
  </si>
  <si>
    <t>Tiešās izmaksas kopā: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</si>
</sst>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\ #,##0.00\ ;\-#,##0.00\ ;&quot; -&quot;#\ ;@\ "/>
    <numFmt numFmtId="165" formatCode="\ #,##0.00\ ;&quot; (&quot;#,##0.00\);&quot; -&quot;#\ ;@\ "/>
    <numFmt numFmtId="166" formatCode="&quot; $&quot;#,##0.00\ ;&quot; $(&quot;#,##0.00\);&quot; $-&quot;#\ ;@\ "/>
    <numFmt numFmtId="167" formatCode="yyyy\-mm\-dd;@"/>
    <numFmt numFmtId="168" formatCode="0.0%"/>
    <numFmt numFmtId="169" formatCode="0.0"/>
  </numFmts>
  <fonts count="47">
    <font>
      <sz val="10"/>
      <name val="Arial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1.5"/>
      <name val="Arial"/>
      <family val="2"/>
    </font>
    <font>
      <b/>
      <sz val="10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0" fontId="1" fillId="27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34" fillId="28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0" borderId="6" applyNumberFormat="0" applyFill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Font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0" fillId="0" borderId="0" xfId="48" applyFont="1" applyFill="1" applyAlignment="1">
      <alignment horizontal="left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0" fontId="4" fillId="0" borderId="0" xfId="48" applyFont="1" applyAlignment="1">
      <alignment horizontal="center" vertical="center"/>
      <protection/>
    </xf>
    <xf numFmtId="0" fontId="0" fillId="0" borderId="0" xfId="48" applyFont="1" applyBorder="1" applyAlignment="1">
      <alignment horizontal="left" vertical="top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Border="1" applyAlignment="1">
      <alignment horizontal="left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49" fontId="0" fillId="0" borderId="0" xfId="48" applyNumberFormat="1" applyFont="1" applyFill="1" applyAlignment="1">
      <alignment vertical="center"/>
      <protection/>
    </xf>
    <xf numFmtId="0" fontId="0" fillId="0" borderId="0" xfId="48" applyFont="1">
      <alignment/>
      <protection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0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48" applyFont="1" applyAlignment="1">
      <alignment horizontal="left"/>
      <protection/>
    </xf>
    <xf numFmtId="0" fontId="0" fillId="0" borderId="11" xfId="48" applyFont="1" applyBorder="1" applyAlignment="1">
      <alignment horizontal="center" vertical="center"/>
      <protection/>
    </xf>
    <xf numFmtId="0" fontId="5" fillId="0" borderId="12" xfId="48" applyFont="1" applyBorder="1" applyAlignment="1">
      <alignment horizontal="center" vertical="center"/>
      <protection/>
    </xf>
    <xf numFmtId="4" fontId="0" fillId="0" borderId="0" xfId="48" applyNumberFormat="1">
      <alignment/>
      <protection/>
    </xf>
    <xf numFmtId="9" fontId="0" fillId="0" borderId="13" xfId="49" applyFont="1" applyFill="1" applyBorder="1" applyAlignment="1" applyProtection="1">
      <alignment/>
      <protection/>
    </xf>
    <xf numFmtId="0" fontId="5" fillId="0" borderId="0" xfId="48" applyFont="1" applyBorder="1" applyAlignment="1">
      <alignment horizontal="right"/>
      <protection/>
    </xf>
    <xf numFmtId="0" fontId="5" fillId="0" borderId="0" xfId="48" applyFont="1" applyBorder="1" applyAlignment="1">
      <alignment horizontal="center"/>
      <protection/>
    </xf>
    <xf numFmtId="4" fontId="5" fillId="0" borderId="0" xfId="48" applyNumberFormat="1" applyFont="1" applyBorder="1" applyAlignment="1">
      <alignment horizontal="center"/>
      <protection/>
    </xf>
    <xf numFmtId="0" fontId="0" fillId="0" borderId="0" xfId="68" applyFont="1" applyFill="1" applyBorder="1">
      <alignment/>
      <protection/>
    </xf>
    <xf numFmtId="0" fontId="0" fillId="0" borderId="14" xfId="68" applyFont="1" applyFill="1" applyBorder="1">
      <alignment/>
      <protection/>
    </xf>
    <xf numFmtId="0" fontId="0" fillId="0" borderId="0" xfId="68" applyFont="1" applyFill="1">
      <alignment/>
      <protection/>
    </xf>
    <xf numFmtId="167" fontId="0" fillId="0" borderId="0" xfId="48" applyNumberFormat="1" applyFont="1" applyAlignment="1">
      <alignment horizontal="center"/>
      <protection/>
    </xf>
    <xf numFmtId="0" fontId="0" fillId="0" borderId="0" xfId="48" applyFont="1" applyFill="1" applyAlignment="1">
      <alignment horizontal="right" vertical="center"/>
      <protection/>
    </xf>
    <xf numFmtId="0" fontId="6" fillId="0" borderId="0" xfId="48" applyFont="1" applyAlignment="1">
      <alignment vertical="center"/>
      <protection/>
    </xf>
    <xf numFmtId="4" fontId="0" fillId="0" borderId="14" xfId="48" applyNumberFormat="1" applyFont="1" applyBorder="1" applyAlignment="1">
      <alignment vertical="center"/>
      <protection/>
    </xf>
    <xf numFmtId="4" fontId="0" fillId="0" borderId="15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/>
      <protection/>
    </xf>
    <xf numFmtId="0" fontId="0" fillId="0" borderId="13" xfId="48" applyFont="1" applyBorder="1" applyAlignment="1">
      <alignment vertical="center" wrapText="1"/>
      <protection/>
    </xf>
    <xf numFmtId="4" fontId="0" fillId="0" borderId="13" xfId="48" applyNumberFormat="1" applyFont="1" applyBorder="1" applyAlignment="1">
      <alignment vertical="center" wrapText="1"/>
      <protection/>
    </xf>
    <xf numFmtId="2" fontId="5" fillId="0" borderId="16" xfId="48" applyNumberFormat="1" applyFont="1" applyBorder="1" applyAlignment="1">
      <alignment vertical="center"/>
      <protection/>
    </xf>
    <xf numFmtId="2" fontId="0" fillId="0" borderId="0" xfId="48" applyNumberFormat="1" applyFont="1" applyAlignment="1">
      <alignment vertical="center"/>
      <protection/>
    </xf>
    <xf numFmtId="2" fontId="5" fillId="0" borderId="13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6" fillId="0" borderId="0" xfId="48" applyFont="1" applyBorder="1" applyAlignment="1">
      <alignment horizontal="right" vertical="center"/>
      <protection/>
    </xf>
    <xf numFmtId="2" fontId="5" fillId="0" borderId="17" xfId="48" applyNumberFormat="1" applyFont="1" applyBorder="1" applyAlignment="1">
      <alignment vertical="center"/>
      <protection/>
    </xf>
    <xf numFmtId="0" fontId="6" fillId="0" borderId="0" xfId="48" applyFont="1" applyBorder="1" applyAlignment="1">
      <alignment horizontal="right" vertical="center" wrapText="1"/>
      <protection/>
    </xf>
    <xf numFmtId="4" fontId="5" fillId="0" borderId="18" xfId="48" applyNumberFormat="1" applyFont="1" applyBorder="1" applyAlignment="1">
      <alignment vertical="center"/>
      <protection/>
    </xf>
    <xf numFmtId="0" fontId="0" fillId="0" borderId="0" xfId="48" applyFont="1" applyAlignment="1">
      <alignment horizontal="right"/>
      <protection/>
    </xf>
    <xf numFmtId="167" fontId="0" fillId="0" borderId="0" xfId="48" applyNumberFormat="1" applyFont="1" applyAlignment="1">
      <alignment vertical="center"/>
      <protection/>
    </xf>
    <xf numFmtId="0" fontId="0" fillId="0" borderId="0" xfId="48" applyFont="1" applyFill="1" applyAlignment="1">
      <alignment vertical="center"/>
      <protection/>
    </xf>
    <xf numFmtId="0" fontId="0" fillId="0" borderId="0" xfId="48" applyFont="1" applyFill="1" applyBorder="1" applyAlignment="1">
      <alignment/>
      <protection/>
    </xf>
    <xf numFmtId="0" fontId="5" fillId="0" borderId="0" xfId="48" applyFont="1" applyFill="1" applyBorder="1" applyAlignment="1">
      <alignment horizontal="center" wrapText="1"/>
      <protection/>
    </xf>
    <xf numFmtId="49" fontId="0" fillId="0" borderId="0" xfId="48" applyNumberFormat="1" applyFont="1" applyFill="1" applyBorder="1" applyAlignment="1">
      <alignment vertical="center"/>
      <protection/>
    </xf>
    <xf numFmtId="49" fontId="0" fillId="0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4" fontId="5" fillId="0" borderId="0" xfId="48" applyNumberFormat="1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2" fontId="5" fillId="0" borderId="0" xfId="48" applyNumberFormat="1" applyFont="1" applyFill="1" applyBorder="1" applyAlignment="1">
      <alignment vertical="center"/>
      <protection/>
    </xf>
    <xf numFmtId="0" fontId="0" fillId="0" borderId="19" xfId="48" applyFont="1" applyFill="1" applyBorder="1" applyAlignment="1">
      <alignment horizontal="center" vertical="center"/>
      <protection/>
    </xf>
    <xf numFmtId="0" fontId="0" fillId="0" borderId="20" xfId="48" applyFont="1" applyFill="1" applyBorder="1" applyAlignment="1">
      <alignment horizontal="center" vertical="center" textRotation="90" wrapText="1"/>
      <protection/>
    </xf>
    <xf numFmtId="2" fontId="0" fillId="0" borderId="20" xfId="48" applyNumberFormat="1" applyFont="1" applyFill="1" applyBorder="1" applyAlignment="1">
      <alignment horizontal="center" vertical="center" textRotation="90" wrapText="1"/>
      <protection/>
    </xf>
    <xf numFmtId="0" fontId="0" fillId="0" borderId="21" xfId="48" applyFont="1" applyFill="1" applyBorder="1" applyAlignment="1">
      <alignment horizontal="center" vertical="center" textRotation="90" wrapText="1"/>
      <protection/>
    </xf>
    <xf numFmtId="0" fontId="0" fillId="0" borderId="11" xfId="48" applyFont="1" applyFill="1" applyBorder="1" applyAlignment="1">
      <alignment horizontal="center" vertical="center"/>
      <protection/>
    </xf>
    <xf numFmtId="0" fontId="0" fillId="0" borderId="22" xfId="48" applyFont="1" applyFill="1" applyBorder="1" applyAlignment="1">
      <alignment horizontal="center" vertical="center"/>
      <protection/>
    </xf>
    <xf numFmtId="0" fontId="3" fillId="0" borderId="0" xfId="48" applyFont="1" applyFill="1" applyAlignment="1">
      <alignment vertical="center"/>
      <protection/>
    </xf>
    <xf numFmtId="164" fontId="5" fillId="0" borderId="13" xfId="48" applyNumberFormat="1" applyFont="1" applyFill="1" applyBorder="1" applyAlignment="1">
      <alignment horizontal="center" vertical="center"/>
      <protection/>
    </xf>
    <xf numFmtId="49" fontId="5" fillId="0" borderId="16" xfId="56" applyNumberFormat="1" applyFont="1" applyFill="1" applyBorder="1" applyAlignment="1">
      <alignment horizontal="center"/>
      <protection/>
    </xf>
    <xf numFmtId="0" fontId="5" fillId="0" borderId="16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vertical="center"/>
      <protection/>
    </xf>
    <xf numFmtId="164" fontId="5" fillId="0" borderId="16" xfId="48" applyNumberFormat="1" applyFont="1" applyFill="1" applyBorder="1" applyAlignment="1">
      <alignment horizontal="center" vertical="center"/>
      <protection/>
    </xf>
    <xf numFmtId="164" fontId="5" fillId="0" borderId="16" xfId="48" applyNumberFormat="1" applyFont="1" applyFill="1" applyBorder="1" applyAlignment="1">
      <alignment horizontal="center" vertical="center" wrapText="1"/>
      <protection/>
    </xf>
    <xf numFmtId="164" fontId="5" fillId="0" borderId="13" xfId="48" applyNumberFormat="1" applyFont="1" applyFill="1" applyBorder="1" applyAlignment="1">
      <alignment horizontal="center" vertical="center" wrapText="1"/>
      <protection/>
    </xf>
    <xf numFmtId="49" fontId="5" fillId="0" borderId="13" xfId="56" applyNumberFormat="1" applyFont="1" applyFill="1" applyBorder="1" applyAlignment="1">
      <alignment horizontal="center"/>
      <protection/>
    </xf>
    <xf numFmtId="0" fontId="5" fillId="0" borderId="13" xfId="56" applyFont="1" applyFill="1" applyBorder="1" applyAlignment="1">
      <alignment horizontal="left" vertical="center" wrapText="1"/>
      <protection/>
    </xf>
    <xf numFmtId="0" fontId="5" fillId="0" borderId="13" xfId="56" applyFont="1" applyFill="1" applyBorder="1" applyAlignment="1">
      <alignment horizontal="left" wrapText="1"/>
      <protection/>
    </xf>
    <xf numFmtId="0" fontId="10" fillId="0" borderId="16" xfId="48" applyFont="1" applyFill="1" applyBorder="1" applyAlignment="1">
      <alignment horizontal="right" wrapText="1"/>
      <protection/>
    </xf>
    <xf numFmtId="164" fontId="10" fillId="0" borderId="13" xfId="48" applyNumberFormat="1" applyFont="1" applyFill="1" applyBorder="1" applyAlignment="1">
      <alignment vertical="center"/>
      <protection/>
    </xf>
    <xf numFmtId="164" fontId="10" fillId="0" borderId="13" xfId="48" applyNumberFormat="1" applyFont="1" applyFill="1" applyBorder="1" applyAlignment="1">
      <alignment horizontal="center" vertical="center"/>
      <protection/>
    </xf>
    <xf numFmtId="0" fontId="10" fillId="0" borderId="13" xfId="48" applyFont="1" applyFill="1" applyBorder="1" applyAlignment="1">
      <alignment horizontal="right" wrapText="1"/>
      <protection/>
    </xf>
    <xf numFmtId="164" fontId="5" fillId="0" borderId="13" xfId="48" applyNumberFormat="1" applyFont="1" applyFill="1" applyBorder="1" applyAlignment="1">
      <alignment vertical="center"/>
      <protection/>
    </xf>
    <xf numFmtId="164" fontId="5" fillId="0" borderId="13" xfId="48" applyNumberFormat="1" applyFont="1" applyFill="1" applyBorder="1">
      <alignment/>
      <protection/>
    </xf>
    <xf numFmtId="0" fontId="10" fillId="0" borderId="13" xfId="56" applyFont="1" applyFill="1" applyBorder="1" applyAlignment="1">
      <alignment horizontal="right" wrapText="1"/>
      <protection/>
    </xf>
    <xf numFmtId="49" fontId="5" fillId="0" borderId="20" xfId="56" applyNumberFormat="1" applyFont="1" applyFill="1" applyBorder="1" applyAlignment="1">
      <alignment horizontal="center"/>
      <protection/>
    </xf>
    <xf numFmtId="0" fontId="5" fillId="0" borderId="20" xfId="56" applyFont="1" applyFill="1" applyBorder="1" applyAlignment="1">
      <alignment horizontal="left" wrapText="1"/>
      <protection/>
    </xf>
    <xf numFmtId="164" fontId="5" fillId="0" borderId="20" xfId="48" applyNumberFormat="1" applyFont="1" applyFill="1" applyBorder="1" applyAlignment="1">
      <alignment vertical="center"/>
      <protection/>
    </xf>
    <xf numFmtId="164" fontId="5" fillId="0" borderId="20" xfId="48" applyNumberFormat="1" applyFont="1" applyFill="1" applyBorder="1" applyAlignment="1">
      <alignment horizontal="center" vertical="center"/>
      <protection/>
    </xf>
    <xf numFmtId="164" fontId="5" fillId="0" borderId="20" xfId="48" applyNumberFormat="1" applyFont="1" applyFill="1" applyBorder="1">
      <alignment/>
      <protection/>
    </xf>
    <xf numFmtId="0" fontId="5" fillId="0" borderId="0" xfId="48" applyFont="1">
      <alignment/>
      <protection/>
    </xf>
    <xf numFmtId="0" fontId="5" fillId="0" borderId="16" xfId="48" applyFont="1" applyFill="1" applyBorder="1">
      <alignment/>
      <protection/>
    </xf>
    <xf numFmtId="164" fontId="5" fillId="0" borderId="16" xfId="48" applyNumberFormat="1" applyFont="1" applyFill="1" applyBorder="1">
      <alignment/>
      <protection/>
    </xf>
    <xf numFmtId="164" fontId="5" fillId="0" borderId="0" xfId="48" applyNumberFormat="1" applyFont="1">
      <alignment/>
      <protection/>
    </xf>
    <xf numFmtId="0" fontId="0" fillId="0" borderId="13" xfId="48" applyFont="1" applyFill="1" applyBorder="1" applyAlignment="1">
      <alignment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49" fontId="3" fillId="0" borderId="0" xfId="48" applyNumberFormat="1" applyFont="1" applyFill="1">
      <alignment/>
      <protection/>
    </xf>
    <xf numFmtId="0" fontId="0" fillId="0" borderId="0" xfId="48" applyFont="1" applyFill="1">
      <alignment/>
      <protection/>
    </xf>
    <xf numFmtId="0" fontId="0" fillId="0" borderId="0" xfId="67" applyFont="1" applyFill="1" applyAlignment="1">
      <alignment vertical="top"/>
      <protection/>
    </xf>
    <xf numFmtId="0" fontId="0" fillId="0" borderId="14" xfId="67" applyFont="1" applyFill="1" applyBorder="1">
      <alignment/>
      <protection/>
    </xf>
    <xf numFmtId="0" fontId="0" fillId="0" borderId="0" xfId="67" applyFont="1" applyFill="1">
      <alignment/>
      <protection/>
    </xf>
    <xf numFmtId="0" fontId="0" fillId="0" borderId="0" xfId="67" applyFont="1" applyFill="1" applyAlignment="1">
      <alignment horizontal="right"/>
      <protection/>
    </xf>
    <xf numFmtId="0" fontId="0" fillId="0" borderId="0" xfId="69" applyFont="1" applyFill="1" applyAlignment="1">
      <alignment vertical="top"/>
      <protection/>
    </xf>
    <xf numFmtId="0" fontId="0" fillId="0" borderId="0" xfId="69" applyFont="1" applyFill="1">
      <alignment/>
      <protection/>
    </xf>
    <xf numFmtId="0" fontId="0" fillId="0" borderId="0" xfId="69" applyFont="1" applyFill="1" applyAlignment="1">
      <alignment horizontal="right"/>
      <protection/>
    </xf>
    <xf numFmtId="0" fontId="5" fillId="0" borderId="0" xfId="48" applyFont="1" applyBorder="1" applyAlignment="1">
      <alignment vertical="center" wrapText="1"/>
      <protection/>
    </xf>
    <xf numFmtId="0" fontId="5" fillId="0" borderId="0" xfId="48" applyFont="1" applyBorder="1" applyAlignment="1">
      <alignment horizontal="left" vertical="center"/>
      <protection/>
    </xf>
    <xf numFmtId="0" fontId="0" fillId="0" borderId="0" xfId="48" applyFont="1" applyBorder="1" applyAlignment="1">
      <alignment horizontal="right" vertical="center"/>
      <protection/>
    </xf>
    <xf numFmtId="0" fontId="0" fillId="0" borderId="14" xfId="48" applyFont="1" applyBorder="1" applyAlignment="1">
      <alignment horizontal="center" vertical="center"/>
      <protection/>
    </xf>
    <xf numFmtId="0" fontId="3" fillId="0" borderId="23" xfId="48" applyFont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vertical="center" wrapText="1"/>
      <protection/>
    </xf>
    <xf numFmtId="0" fontId="0" fillId="0" borderId="0" xfId="48" applyFont="1" applyBorder="1" applyAlignment="1">
      <alignment horizontal="right"/>
      <protection/>
    </xf>
    <xf numFmtId="0" fontId="0" fillId="0" borderId="24" xfId="48" applyFont="1" applyBorder="1" applyAlignment="1">
      <alignment horizontal="center" vertical="center"/>
      <protection/>
    </xf>
    <xf numFmtId="0" fontId="0" fillId="0" borderId="22" xfId="48" applyFont="1" applyBorder="1" applyAlignment="1">
      <alignment horizontal="center" vertical="center"/>
      <protection/>
    </xf>
    <xf numFmtId="2" fontId="0" fillId="0" borderId="25" xfId="48" applyNumberFormat="1" applyFont="1" applyBorder="1" applyAlignment="1">
      <alignment horizontal="center" vertical="center"/>
      <protection/>
    </xf>
    <xf numFmtId="0" fontId="5" fillId="0" borderId="26" xfId="48" applyFont="1" applyBorder="1" applyAlignment="1">
      <alignment horizontal="right"/>
      <protection/>
    </xf>
    <xf numFmtId="4" fontId="5" fillId="0" borderId="27" xfId="48" applyNumberFormat="1" applyFont="1" applyBorder="1" applyAlignment="1">
      <alignment horizontal="center"/>
      <protection/>
    </xf>
    <xf numFmtId="0" fontId="0" fillId="0" borderId="26" xfId="48" applyFont="1" applyBorder="1" applyAlignment="1">
      <alignment horizontal="right"/>
      <protection/>
    </xf>
    <xf numFmtId="2" fontId="0" fillId="0" borderId="27" xfId="48" applyNumberFormat="1" applyFont="1" applyFill="1" applyBorder="1" applyAlignment="1">
      <alignment horizontal="center"/>
      <protection/>
    </xf>
    <xf numFmtId="0" fontId="5" fillId="0" borderId="28" xfId="48" applyFont="1" applyBorder="1" applyAlignment="1">
      <alignment horizontal="right"/>
      <protection/>
    </xf>
    <xf numFmtId="4" fontId="5" fillId="0" borderId="21" xfId="48" applyNumberFormat="1" applyFont="1" applyBorder="1" applyAlignment="1">
      <alignment horizontal="center"/>
      <protection/>
    </xf>
    <xf numFmtId="0" fontId="0" fillId="0" borderId="0" xfId="48" applyFont="1" applyBorder="1" applyAlignment="1">
      <alignment horizontal="right" vertical="center" wrapText="1"/>
      <protection/>
    </xf>
    <xf numFmtId="0" fontId="0" fillId="0" borderId="29" xfId="48" applyFont="1" applyBorder="1" applyAlignment="1">
      <alignment horizontal="center" vertical="center" wrapText="1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8" fillId="34" borderId="30" xfId="48" applyFont="1" applyFill="1" applyBorder="1" applyAlignment="1">
      <alignment horizontal="left" vertical="center" wrapText="1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1" xfId="48" applyFont="1" applyFill="1" applyBorder="1" applyAlignment="1">
      <alignment horizontal="center" vertical="center" wrapText="1"/>
      <protection/>
    </xf>
    <xf numFmtId="0" fontId="0" fillId="0" borderId="19" xfId="48" applyFont="1" applyFill="1" applyBorder="1" applyAlignment="1">
      <alignment horizontal="center" vertical="center"/>
      <protection/>
    </xf>
    <xf numFmtId="0" fontId="0" fillId="0" borderId="31" xfId="48" applyFont="1" applyFill="1" applyBorder="1" applyAlignment="1">
      <alignment horizontal="center" vertical="center"/>
      <protection/>
    </xf>
    <xf numFmtId="0" fontId="0" fillId="0" borderId="32" xfId="48" applyFont="1" applyFill="1" applyBorder="1" applyAlignment="1">
      <alignment horizontal="center" vertical="center"/>
      <protection/>
    </xf>
    <xf numFmtId="0" fontId="7" fillId="0" borderId="33" xfId="48" applyFont="1" applyFill="1" applyBorder="1" applyAlignment="1">
      <alignment horizontal="center" vertical="center"/>
      <protection/>
    </xf>
    <xf numFmtId="0" fontId="14" fillId="0" borderId="34" xfId="48" applyFont="1" applyFill="1" applyBorder="1" applyAlignment="1">
      <alignment horizontal="center" wrapText="1"/>
      <protection/>
    </xf>
    <xf numFmtId="0" fontId="0" fillId="0" borderId="0" xfId="48" applyFont="1" applyFill="1" applyBorder="1" applyAlignment="1">
      <alignment horizontal="right" vertical="center"/>
      <protection/>
    </xf>
    <xf numFmtId="0" fontId="5" fillId="0" borderId="35" xfId="48" applyFont="1" applyBorder="1" applyAlignment="1">
      <alignment horizontal="center" vertical="center" wrapText="1"/>
      <protection/>
    </xf>
    <xf numFmtId="0" fontId="5" fillId="0" borderId="36" xfId="48" applyFont="1" applyBorder="1" applyAlignment="1">
      <alignment horizontal="center" vertical="center" wrapText="1"/>
      <protection/>
    </xf>
    <xf numFmtId="0" fontId="5" fillId="0" borderId="24" xfId="48" applyFont="1" applyBorder="1" applyAlignment="1">
      <alignment horizontal="center" vertical="center" wrapText="1"/>
      <protection/>
    </xf>
    <xf numFmtId="0" fontId="5" fillId="0" borderId="37" xfId="48" applyFont="1" applyBorder="1" applyAlignment="1">
      <alignment horizontal="right" vertical="center" wrapText="1"/>
      <protection/>
    </xf>
    <xf numFmtId="0" fontId="5" fillId="0" borderId="15" xfId="48" applyFont="1" applyBorder="1" applyAlignment="1">
      <alignment horizontal="right" vertical="center" wrapText="1"/>
      <protection/>
    </xf>
    <xf numFmtId="0" fontId="0" fillId="0" borderId="18" xfId="0" applyBorder="1" applyAlignment="1">
      <alignment horizontal="right" vertical="center"/>
    </xf>
    <xf numFmtId="0" fontId="10" fillId="0" borderId="37" xfId="48" applyFont="1" applyBorder="1" applyAlignment="1">
      <alignment horizontal="right" vertical="center" wrapText="1"/>
      <protection/>
    </xf>
    <xf numFmtId="0" fontId="10" fillId="0" borderId="15" xfId="48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7" xfId="48" applyFont="1" applyBorder="1" applyAlignment="1">
      <alignment horizontal="right" vertical="center" wrapText="1"/>
      <protection/>
    </xf>
    <xf numFmtId="0" fontId="0" fillId="0" borderId="15" xfId="48" applyFont="1" applyBorder="1" applyAlignment="1">
      <alignment horizontal="right" vertical="center" wrapText="1"/>
      <protection/>
    </xf>
    <xf numFmtId="0" fontId="0" fillId="0" borderId="18" xfId="0" applyFont="1" applyBorder="1" applyAlignment="1">
      <alignment horizontal="right" vertical="center"/>
    </xf>
    <xf numFmtId="0" fontId="0" fillId="0" borderId="37" xfId="48" applyFont="1" applyBorder="1" applyAlignment="1">
      <alignment horizontal="right" vertical="center"/>
      <protection/>
    </xf>
    <xf numFmtId="0" fontId="0" fillId="0" borderId="38" xfId="48" applyFont="1" applyFill="1" applyBorder="1" applyAlignment="1">
      <alignment vertical="center"/>
      <protection/>
    </xf>
    <xf numFmtId="0" fontId="5" fillId="0" borderId="0" xfId="48" applyFont="1" applyBorder="1" applyAlignment="1">
      <alignment vertical="center"/>
      <protection/>
    </xf>
    <xf numFmtId="0" fontId="0" fillId="0" borderId="39" xfId="48" applyFont="1" applyFill="1" applyBorder="1" applyAlignment="1">
      <alignment horizontal="center" vertical="center" wrapText="1"/>
      <protection/>
    </xf>
    <xf numFmtId="0" fontId="0" fillId="0" borderId="40" xfId="48" applyFont="1" applyFill="1" applyBorder="1" applyAlignment="1">
      <alignment horizontal="center" vertical="center" wrapText="1"/>
      <protection/>
    </xf>
    <xf numFmtId="0" fontId="0" fillId="0" borderId="37" xfId="48" applyFont="1" applyBorder="1" applyAlignment="1">
      <alignment horizontal="right" wrapText="1"/>
      <protection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5" fillId="0" borderId="37" xfId="48" applyFont="1" applyBorder="1" applyAlignment="1">
      <alignment horizontal="right"/>
      <protection/>
    </xf>
    <xf numFmtId="0" fontId="5" fillId="0" borderId="16" xfId="48" applyFont="1" applyFill="1" applyBorder="1" applyAlignment="1">
      <alignment horizontal="right" wrapText="1"/>
      <protection/>
    </xf>
    <xf numFmtId="0" fontId="0" fillId="0" borderId="19" xfId="48" applyFont="1" applyFill="1" applyBorder="1" applyAlignment="1">
      <alignment horizontal="center" vertical="center" textRotation="90" wrapText="1"/>
      <protection/>
    </xf>
    <xf numFmtId="0" fontId="5" fillId="0" borderId="13" xfId="48" applyFont="1" applyFill="1" applyBorder="1" applyAlignment="1">
      <alignment horizontal="left" vertical="center"/>
      <protection/>
    </xf>
    <xf numFmtId="169" fontId="5" fillId="0" borderId="13" xfId="48" applyNumberFormat="1" applyFont="1" applyFill="1" applyBorder="1" applyAlignment="1">
      <alignment horizontal="left" vertical="center"/>
      <protection/>
    </xf>
    <xf numFmtId="0" fontId="5" fillId="0" borderId="16" xfId="48" applyFont="1" applyFill="1" applyBorder="1" applyAlignment="1">
      <alignment horizontal="left" vertical="center"/>
      <protection/>
    </xf>
    <xf numFmtId="0" fontId="10" fillId="0" borderId="16" xfId="48" applyFont="1" applyFill="1" applyBorder="1" applyAlignment="1">
      <alignment horizontal="right" vertical="center"/>
      <protection/>
    </xf>
    <xf numFmtId="169" fontId="10" fillId="0" borderId="16" xfId="48" applyNumberFormat="1" applyFont="1" applyFill="1" applyBorder="1" applyAlignment="1">
      <alignment horizontal="right" vertical="center"/>
      <protection/>
    </xf>
    <xf numFmtId="169" fontId="10" fillId="0" borderId="13" xfId="48" applyNumberFormat="1" applyFont="1" applyFill="1" applyBorder="1" applyAlignment="1">
      <alignment horizontal="right" vertical="center"/>
      <protection/>
    </xf>
    <xf numFmtId="0" fontId="10" fillId="0" borderId="13" xfId="48" applyFont="1" applyFill="1" applyBorder="1" applyAlignment="1">
      <alignment horizontal="right" vertical="center"/>
      <protection/>
    </xf>
    <xf numFmtId="0" fontId="10" fillId="0" borderId="13" xfId="56" applyFont="1" applyFill="1" applyBorder="1" applyAlignment="1">
      <alignment horizontal="right" vertical="center" wrapText="1"/>
      <protection/>
    </xf>
    <xf numFmtId="0" fontId="5" fillId="0" borderId="40" xfId="48" applyFont="1" applyFill="1" applyBorder="1" applyAlignment="1">
      <alignment horizontal="left" vertical="center"/>
      <protection/>
    </xf>
    <xf numFmtId="0" fontId="5" fillId="0" borderId="16" xfId="55" applyFont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0" fillId="0" borderId="0" xfId="48" applyAlignment="1">
      <alignment vertical="center"/>
      <protection/>
    </xf>
    <xf numFmtId="2" fontId="0" fillId="0" borderId="0" xfId="48" applyNumberFormat="1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horizontal="right" vertical="center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0" fontId="0" fillId="0" borderId="0" xfId="48" applyFill="1" applyAlignment="1">
      <alignment vertical="center"/>
      <protection/>
    </xf>
  </cellXfs>
  <cellStyles count="6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Comma 2" xfId="43"/>
    <cellStyle name="Comma 2 2" xfId="44"/>
    <cellStyle name="Comma 3" xfId="45"/>
    <cellStyle name="Currency 2" xfId="46"/>
    <cellStyle name="Excel Built-in Good" xfId="47"/>
    <cellStyle name="Excel Built-in Normal" xfId="48"/>
    <cellStyle name="Excel Built-in Percent" xfId="49"/>
    <cellStyle name="Ievade" xfId="50"/>
    <cellStyle name="Izvade" xfId="51"/>
    <cellStyle name="Kopsumma" xfId="52"/>
    <cellStyle name="Labs" xfId="53"/>
    <cellStyle name="Neitrāls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3" xfId="62"/>
    <cellStyle name="Normal 3 4" xfId="63"/>
    <cellStyle name="Normal 4" xfId="64"/>
    <cellStyle name="Normal 5" xfId="65"/>
    <cellStyle name="Nosaukums" xfId="66"/>
    <cellStyle name="Parastais_Tame" xfId="67"/>
    <cellStyle name="Parastais_Tame_Cesvaines Estrade" xfId="68"/>
    <cellStyle name="Parastais_Tame_T_Dzelzavas_KN" xfId="69"/>
    <cellStyle name="Pārbaudes šūna" xfId="70"/>
    <cellStyle name="Paskaidrojošs teksts" xfId="71"/>
    <cellStyle name="Piezīme" xfId="72"/>
    <cellStyle name="Percent" xfId="73"/>
    <cellStyle name="Saistītā šūna" xfId="74"/>
    <cellStyle name="Slikts" xfId="75"/>
    <cellStyle name="Style 1" xfId="76"/>
    <cellStyle name="Currency" xfId="77"/>
    <cellStyle name="Currency [0]" xfId="78"/>
    <cellStyle name="Virsraksts 1" xfId="79"/>
    <cellStyle name="Virsraksts 2" xfId="80"/>
    <cellStyle name="Virsraksts 3" xfId="81"/>
    <cellStyle name="Virsraksts 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="105" zoomScaleNormal="105" zoomScaleSheetLayoutView="130" zoomScalePageLayoutView="0" workbookViewId="0" topLeftCell="A1">
      <selection activeCell="P17" sqref="P17"/>
    </sheetView>
  </sheetViews>
  <sheetFormatPr defaultColWidth="8.7109375" defaultRowHeight="12.75"/>
  <cols>
    <col min="1" max="1" width="5.57421875" style="1" customWidth="1"/>
    <col min="2" max="2" width="15.28125" style="1" customWidth="1"/>
    <col min="3" max="3" width="5.28125" style="1" customWidth="1"/>
    <col min="4" max="4" width="8.7109375" style="1" customWidth="1"/>
    <col min="5" max="5" width="6.00390625" style="1" customWidth="1"/>
    <col min="6" max="6" width="5.57421875" style="1" customWidth="1"/>
    <col min="7" max="7" width="6.421875" style="1" customWidth="1"/>
    <col min="8" max="8" width="5.00390625" style="1" customWidth="1"/>
    <col min="9" max="9" width="5.28125" style="1" customWidth="1"/>
    <col min="10" max="10" width="0" style="1" hidden="1" customWidth="1"/>
    <col min="11" max="11" width="8.7109375" style="1" customWidth="1"/>
    <col min="12" max="12" width="6.28125" style="1" customWidth="1"/>
    <col min="13" max="13" width="4.8515625" style="1" customWidth="1"/>
    <col min="14" max="16384" width="8.7109375" style="1" customWidth="1"/>
  </cols>
  <sheetData>
    <row r="1" spans="1:13" ht="12.75">
      <c r="A1" s="2"/>
      <c r="B1" s="2"/>
      <c r="C1" s="2"/>
      <c r="D1" s="2"/>
      <c r="E1" s="2"/>
      <c r="F1" s="2"/>
      <c r="G1" s="2"/>
      <c r="H1" s="2"/>
      <c r="I1" s="108" t="s">
        <v>0</v>
      </c>
      <c r="J1" s="108"/>
      <c r="K1" s="108"/>
      <c r="L1" s="108"/>
      <c r="M1" s="2"/>
    </row>
    <row r="2" spans="1:13" ht="12.75">
      <c r="A2" s="2"/>
      <c r="B2" s="2"/>
      <c r="C2" s="2"/>
      <c r="D2" s="2"/>
      <c r="E2" s="2"/>
      <c r="F2" s="2"/>
      <c r="G2" s="109"/>
      <c r="H2" s="109"/>
      <c r="I2" s="109"/>
      <c r="J2" s="109"/>
      <c r="K2" s="109"/>
      <c r="L2" s="109"/>
      <c r="M2" s="2"/>
    </row>
    <row r="3" spans="1:13" ht="12.75">
      <c r="A3" s="2"/>
      <c r="B3" s="2"/>
      <c r="C3" s="2"/>
      <c r="D3" s="2"/>
      <c r="E3" s="2"/>
      <c r="F3" s="2"/>
      <c r="G3" s="110"/>
      <c r="H3" s="110"/>
      <c r="I3" s="110"/>
      <c r="J3" s="110"/>
      <c r="K3" s="110"/>
      <c r="L3" s="110"/>
      <c r="M3" s="2"/>
    </row>
    <row r="4" spans="1:13" ht="12.75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2"/>
    </row>
    <row r="5" spans="1:13" ht="12.75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 t="s">
        <v>1</v>
      </c>
      <c r="M5" s="2"/>
    </row>
    <row r="6" spans="1:13" ht="12.75">
      <c r="A6" s="2"/>
      <c r="B6" s="2"/>
      <c r="C6" s="2"/>
      <c r="D6" s="2"/>
      <c r="E6" s="2"/>
      <c r="F6" s="2"/>
      <c r="G6" s="111" t="s">
        <v>171</v>
      </c>
      <c r="H6" s="111"/>
      <c r="I6" s="111"/>
      <c r="J6" s="111"/>
      <c r="K6" s="111"/>
      <c r="L6" s="111"/>
      <c r="M6" s="2"/>
    </row>
    <row r="7" spans="1:13" ht="12.75">
      <c r="A7" s="2"/>
      <c r="B7" s="2"/>
      <c r="C7" s="2"/>
      <c r="D7" s="2"/>
      <c r="E7" s="2"/>
      <c r="F7" s="2"/>
      <c r="G7" s="5"/>
      <c r="H7" s="5"/>
      <c r="I7" s="5"/>
      <c r="J7" s="5"/>
      <c r="K7" s="5"/>
      <c r="L7" s="5"/>
      <c r="M7" s="2"/>
    </row>
    <row r="8" spans="1:13" ht="18.75">
      <c r="A8" s="112" t="s">
        <v>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</row>
    <row r="9" spans="1:13" ht="18.75">
      <c r="A9" s="7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.75">
      <c r="A10" s="7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7" t="s">
        <v>172</v>
      </c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2.75">
      <c r="A12" s="7" t="s">
        <v>6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9.25" customHeight="1">
      <c r="A13" s="113" t="s">
        <v>170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</row>
    <row r="14" spans="1:13" ht="12.75">
      <c r="A14" s="7" t="s">
        <v>4</v>
      </c>
      <c r="B14" s="11"/>
      <c r="C14" s="14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ht="12.75">
      <c r="A15" s="15"/>
      <c r="B15" s="15"/>
      <c r="C15" s="15"/>
      <c r="D15" s="16"/>
      <c r="E15" s="114" t="s">
        <v>8</v>
      </c>
      <c r="F15" s="114"/>
      <c r="G15" s="114"/>
      <c r="H15" s="13" t="s">
        <v>169</v>
      </c>
      <c r="I15" s="17"/>
      <c r="J15" s="17"/>
      <c r="M15" s="13"/>
      <c r="N15" s="13"/>
    </row>
    <row r="16" spans="1:13" ht="12.75">
      <c r="A16" s="18"/>
      <c r="B16" s="19"/>
      <c r="C16" s="19"/>
      <c r="D16" s="20"/>
      <c r="E16" s="20"/>
      <c r="F16" s="20"/>
      <c r="G16" s="20"/>
      <c r="H16" s="20"/>
      <c r="I16" s="11"/>
      <c r="J16" s="11"/>
      <c r="K16" s="21"/>
      <c r="L16" s="21"/>
      <c r="M16" s="21"/>
    </row>
    <row r="17" spans="1:13" ht="13.5" thickBot="1">
      <c r="A17" s="22" t="s">
        <v>9</v>
      </c>
      <c r="B17" s="115" t="s">
        <v>10</v>
      </c>
      <c r="C17" s="115"/>
      <c r="D17" s="115"/>
      <c r="E17" s="115"/>
      <c r="F17" s="115"/>
      <c r="G17" s="115"/>
      <c r="H17" s="115"/>
      <c r="I17" s="115"/>
      <c r="J17" s="115"/>
      <c r="K17" s="116" t="s">
        <v>11</v>
      </c>
      <c r="L17" s="116"/>
      <c r="M17" s="116"/>
    </row>
    <row r="18" spans="1:13" ht="27" customHeight="1" thickBot="1">
      <c r="A18" s="23">
        <v>1</v>
      </c>
      <c r="B18" s="136" t="s">
        <v>173</v>
      </c>
      <c r="C18" s="137"/>
      <c r="D18" s="137"/>
      <c r="E18" s="137"/>
      <c r="F18" s="137"/>
      <c r="G18" s="137"/>
      <c r="H18" s="137"/>
      <c r="I18" s="137"/>
      <c r="J18" s="138"/>
      <c r="K18" s="117"/>
      <c r="L18" s="117"/>
      <c r="M18" s="117"/>
    </row>
    <row r="19" spans="1:14" ht="12.75">
      <c r="A19" s="118" t="s">
        <v>174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L19" s="119"/>
      <c r="M19" s="119"/>
      <c r="N19" s="24"/>
    </row>
    <row r="20" spans="1:13" ht="12.75">
      <c r="A20" s="120" t="s">
        <v>175</v>
      </c>
      <c r="B20" s="120"/>
      <c r="C20" s="120"/>
      <c r="D20" s="120"/>
      <c r="E20" s="120"/>
      <c r="F20" s="120"/>
      <c r="G20" s="120"/>
      <c r="H20" s="120"/>
      <c r="I20" s="120"/>
      <c r="J20" s="25">
        <v>0.21</v>
      </c>
      <c r="K20" s="121"/>
      <c r="L20" s="121"/>
      <c r="M20" s="121"/>
    </row>
    <row r="21" spans="1:13" ht="12.75">
      <c r="A21" s="122" t="s">
        <v>12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  <c r="L21" s="123"/>
      <c r="M21" s="123"/>
    </row>
    <row r="22" spans="1:13" ht="12.75">
      <c r="A22" s="26"/>
      <c r="B22" s="26"/>
      <c r="C22" s="26"/>
      <c r="D22" s="27"/>
      <c r="E22" s="27"/>
      <c r="F22" s="27"/>
      <c r="G22" s="27"/>
      <c r="H22" s="27"/>
      <c r="I22" s="26"/>
      <c r="J22" s="26"/>
      <c r="K22" s="28"/>
      <c r="L22" s="27"/>
      <c r="M22" s="27"/>
    </row>
    <row r="23" spans="1:13" ht="12.75">
      <c r="A23" s="29" t="s">
        <v>13</v>
      </c>
      <c r="B23" s="30"/>
      <c r="C23" s="30"/>
      <c r="D23" s="30"/>
      <c r="E23" s="27"/>
      <c r="F23" s="27"/>
      <c r="G23" s="27"/>
      <c r="H23" s="27"/>
      <c r="I23" s="26"/>
      <c r="J23" s="26"/>
      <c r="K23" s="28"/>
      <c r="L23" s="27"/>
      <c r="M23" s="27"/>
    </row>
    <row r="24" spans="1:13" ht="12.75">
      <c r="A24" s="31"/>
      <c r="B24" s="31" t="s">
        <v>14</v>
      </c>
      <c r="E24" s="16"/>
      <c r="F24" s="16"/>
      <c r="G24" s="32"/>
      <c r="H24" s="16"/>
      <c r="I24" s="15"/>
      <c r="J24" s="15"/>
      <c r="K24" s="15"/>
      <c r="L24" s="15"/>
      <c r="M24" s="15"/>
    </row>
    <row r="25" spans="1:13" ht="12.75">
      <c r="A25" s="31"/>
      <c r="B25" s="31"/>
      <c r="C25" s="15"/>
      <c r="D25" s="16"/>
      <c r="E25" s="16"/>
      <c r="F25" s="16"/>
      <c r="G25" s="16"/>
      <c r="H25" s="16"/>
      <c r="I25" s="15"/>
      <c r="J25" s="15"/>
      <c r="K25" s="15"/>
      <c r="L25" s="15"/>
      <c r="M25" s="15"/>
    </row>
    <row r="26" spans="1:13" ht="12.75">
      <c r="A26" s="31" t="s">
        <v>15</v>
      </c>
      <c r="B26" s="31"/>
      <c r="D26" s="33"/>
      <c r="E26" s="16"/>
      <c r="F26" s="16"/>
      <c r="G26" s="32"/>
      <c r="H26" s="16"/>
      <c r="I26" s="15"/>
      <c r="J26" s="15"/>
      <c r="K26" s="15"/>
      <c r="L26" s="15"/>
      <c r="M26" s="15"/>
    </row>
    <row r="27" spans="2:13" ht="12.75">
      <c r="B27" s="13"/>
      <c r="C27" s="13"/>
      <c r="D27" s="33"/>
      <c r="E27" s="13"/>
      <c r="F27" s="16"/>
      <c r="G27" s="16"/>
      <c r="H27" s="16"/>
      <c r="I27" s="15"/>
      <c r="J27" s="15"/>
      <c r="K27" s="15"/>
      <c r="L27" s="15"/>
      <c r="M27" s="15"/>
    </row>
  </sheetData>
  <sheetProtection/>
  <mergeCells count="17">
    <mergeCell ref="A19:J19"/>
    <mergeCell ref="K19:M19"/>
    <mergeCell ref="A20:I20"/>
    <mergeCell ref="K20:M20"/>
    <mergeCell ref="A21:J21"/>
    <mergeCell ref="K21:M21"/>
    <mergeCell ref="B18:J18"/>
    <mergeCell ref="K18:M18"/>
    <mergeCell ref="E15:G15"/>
    <mergeCell ref="B17:J17"/>
    <mergeCell ref="K17:M17"/>
    <mergeCell ref="I1:L1"/>
    <mergeCell ref="G2:L2"/>
    <mergeCell ref="G3:L3"/>
    <mergeCell ref="G6:L6"/>
    <mergeCell ref="A8:M8"/>
    <mergeCell ref="A13:M13"/>
  </mergeCells>
  <printOptions/>
  <pageMargins left="0.984251968503937" right="0.984251968503937" top="0.7874015748031497" bottom="0.7874015748031497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105" zoomScaleNormal="105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5.28125" style="2" customWidth="1"/>
    <col min="2" max="2" width="13.00390625" style="2" customWidth="1"/>
    <col min="3" max="3" width="35.28125" style="2" customWidth="1"/>
    <col min="4" max="4" width="10.8515625" style="2" customWidth="1"/>
    <col min="5" max="5" width="8.8515625" style="2" customWidth="1"/>
    <col min="6" max="6" width="10.28125" style="2" customWidth="1"/>
    <col min="7" max="7" width="11.28125" style="2" customWidth="1"/>
    <col min="8" max="8" width="10.140625" style="2" customWidth="1"/>
    <col min="9" max="11" width="9.140625" style="2" customWidth="1"/>
    <col min="12" max="12" width="10.140625" style="2" customWidth="1"/>
    <col min="13" max="16384" width="9.140625" style="2" customWidth="1"/>
  </cols>
  <sheetData>
    <row r="1" ht="15.75">
      <c r="B1" s="34" t="s">
        <v>16</v>
      </c>
    </row>
    <row r="2" ht="15.75">
      <c r="B2" s="34"/>
    </row>
    <row r="3" spans="1:2" ht="15.75">
      <c r="A3" s="7" t="s">
        <v>3</v>
      </c>
      <c r="B3" s="34"/>
    </row>
    <row r="4" spans="1:2" ht="15.75">
      <c r="A4" s="7" t="s">
        <v>5</v>
      </c>
      <c r="B4" s="34"/>
    </row>
    <row r="5" spans="1:2" ht="15.75">
      <c r="A5" s="7" t="s">
        <v>6</v>
      </c>
      <c r="B5" s="34"/>
    </row>
    <row r="6" spans="1:2" ht="15.75">
      <c r="A6" s="7" t="s">
        <v>7</v>
      </c>
      <c r="B6" s="34"/>
    </row>
    <row r="7" spans="1:8" ht="26.25" customHeight="1">
      <c r="A7" s="113" t="s">
        <v>170</v>
      </c>
      <c r="B7" s="113"/>
      <c r="C7" s="113"/>
      <c r="D7" s="113"/>
      <c r="E7" s="113"/>
      <c r="F7" s="113"/>
      <c r="G7" s="113"/>
      <c r="H7" s="113"/>
    </row>
    <row r="8" spans="1:14" ht="12.75">
      <c r="A8" s="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2.75">
      <c r="A9" s="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4:7" ht="12.75" customHeight="1">
      <c r="D10" s="124" t="s">
        <v>17</v>
      </c>
      <c r="E10" s="124"/>
      <c r="F10" s="124"/>
      <c r="G10" s="35"/>
    </row>
    <row r="11" spans="4:7" ht="12.75" customHeight="1">
      <c r="D11" s="124" t="s">
        <v>18</v>
      </c>
      <c r="E11" s="124"/>
      <c r="F11" s="124"/>
      <c r="G11" s="36"/>
    </row>
    <row r="13" spans="4:6" ht="12.75">
      <c r="D13" s="108" t="s">
        <v>19</v>
      </c>
      <c r="E13" s="108"/>
      <c r="F13" s="2" t="str">
        <f>'Būvnieka koptāme'!H15</f>
        <v>2013.gada ______________</v>
      </c>
    </row>
    <row r="15" spans="1:8" ht="12.75" customHeight="1">
      <c r="A15" s="125" t="s">
        <v>20</v>
      </c>
      <c r="B15" s="125" t="s">
        <v>21</v>
      </c>
      <c r="C15" s="125" t="s">
        <v>22</v>
      </c>
      <c r="D15" s="125" t="s">
        <v>23</v>
      </c>
      <c r="E15" s="126" t="s">
        <v>24</v>
      </c>
      <c r="F15" s="126"/>
      <c r="G15" s="126"/>
      <c r="H15" s="125" t="s">
        <v>25</v>
      </c>
    </row>
    <row r="16" spans="1:8" ht="12.75" customHeight="1">
      <c r="A16" s="125"/>
      <c r="B16" s="125"/>
      <c r="C16" s="125"/>
      <c r="D16" s="125"/>
      <c r="E16" s="125" t="s">
        <v>26</v>
      </c>
      <c r="F16" s="125" t="s">
        <v>27</v>
      </c>
      <c r="G16" s="125" t="s">
        <v>28</v>
      </c>
      <c r="H16" s="125"/>
    </row>
    <row r="17" spans="1:8" ht="12.75">
      <c r="A17" s="125"/>
      <c r="B17" s="125"/>
      <c r="C17" s="125"/>
      <c r="D17" s="125"/>
      <c r="E17" s="125"/>
      <c r="F17" s="125"/>
      <c r="G17" s="125"/>
      <c r="H17" s="125"/>
    </row>
    <row r="18" spans="1:8" ht="12.75">
      <c r="A18" s="125"/>
      <c r="B18" s="125"/>
      <c r="C18" s="125"/>
      <c r="D18" s="125"/>
      <c r="E18" s="125"/>
      <c r="F18" s="125"/>
      <c r="G18" s="125"/>
      <c r="H18" s="125"/>
    </row>
    <row r="19" spans="1:8" ht="12.75">
      <c r="A19" s="38">
        <v>1</v>
      </c>
      <c r="B19" s="39" t="str">
        <f>'pārsegumu renovācijas darbi'!A1</f>
        <v>LT-1</v>
      </c>
      <c r="C19" s="37" t="str">
        <f>'pārsegumu renovācijas darbi'!A2</f>
        <v>Pārsegumu renovācijas darbi</v>
      </c>
      <c r="D19" s="40"/>
      <c r="E19" s="40"/>
      <c r="F19" s="40"/>
      <c r="G19" s="40"/>
      <c r="H19" s="40"/>
    </row>
    <row r="20" spans="1:10" ht="14.25" customHeight="1">
      <c r="A20" s="149" t="s">
        <v>29</v>
      </c>
      <c r="B20" s="144"/>
      <c r="C20" s="145"/>
      <c r="D20" s="41"/>
      <c r="J20" s="42"/>
    </row>
    <row r="21" spans="1:4" ht="14.25" customHeight="1">
      <c r="A21" s="146" t="s">
        <v>176</v>
      </c>
      <c r="B21" s="147"/>
      <c r="C21" s="148"/>
      <c r="D21" s="43"/>
    </row>
    <row r="22" spans="1:11" ht="14.25" customHeight="1">
      <c r="A22" s="142" t="s">
        <v>30</v>
      </c>
      <c r="B22" s="143"/>
      <c r="C22" s="141"/>
      <c r="D22" s="44"/>
      <c r="K22" s="45"/>
    </row>
    <row r="23" spans="1:11" ht="14.25" customHeight="1">
      <c r="A23" s="146" t="s">
        <v>177</v>
      </c>
      <c r="B23" s="147"/>
      <c r="C23" s="148"/>
      <c r="D23" s="43"/>
      <c r="K23" s="46"/>
    </row>
    <row r="24" spans="1:11" ht="14.25" customHeight="1">
      <c r="A24" s="146" t="s">
        <v>178</v>
      </c>
      <c r="B24" s="147"/>
      <c r="C24" s="148"/>
      <c r="D24" s="47"/>
      <c r="K24" s="48"/>
    </row>
    <row r="25" spans="1:11" ht="15.75" customHeight="1">
      <c r="A25" s="139" t="s">
        <v>179</v>
      </c>
      <c r="B25" s="140"/>
      <c r="C25" s="141"/>
      <c r="D25" s="49"/>
      <c r="K25" s="46"/>
    </row>
    <row r="26" ht="12.75">
      <c r="K26" s="45"/>
    </row>
    <row r="27" spans="1:7" ht="12.75">
      <c r="A27" s="15"/>
      <c r="B27" s="29" t="s">
        <v>13</v>
      </c>
      <c r="C27" s="30"/>
      <c r="D27" s="50"/>
      <c r="E27" s="16"/>
      <c r="G27" s="51"/>
    </row>
    <row r="28" spans="1:5" ht="12.75">
      <c r="A28" s="15"/>
      <c r="B28" s="31"/>
      <c r="C28" s="31" t="s">
        <v>14</v>
      </c>
      <c r="D28" s="16"/>
      <c r="E28" s="16"/>
    </row>
    <row r="29" spans="1:7" ht="12.75">
      <c r="A29" s="15"/>
      <c r="B29" s="31"/>
      <c r="C29" s="31"/>
      <c r="D29" s="16"/>
      <c r="E29" s="16"/>
      <c r="G29" s="51"/>
    </row>
    <row r="30" spans="2:5" ht="12.75">
      <c r="B30" s="31" t="s">
        <v>31</v>
      </c>
      <c r="C30" s="30"/>
      <c r="D30" s="13"/>
      <c r="E30" s="13"/>
    </row>
    <row r="31" spans="2:3" ht="12.75">
      <c r="B31" s="31"/>
      <c r="C31" s="31" t="s">
        <v>14</v>
      </c>
    </row>
    <row r="32" spans="2:3" ht="12.75">
      <c r="B32" s="31"/>
      <c r="C32" s="31"/>
    </row>
    <row r="33" spans="2:3" ht="12.75">
      <c r="B33" s="31" t="s">
        <v>15</v>
      </c>
      <c r="C33" s="31"/>
    </row>
  </sheetData>
  <sheetProtection/>
  <mergeCells count="19">
    <mergeCell ref="A22:C22"/>
    <mergeCell ref="A24:C24"/>
    <mergeCell ref="A23:C23"/>
    <mergeCell ref="A25:C25"/>
    <mergeCell ref="A20:C20"/>
    <mergeCell ref="H15:H18"/>
    <mergeCell ref="E16:E18"/>
    <mergeCell ref="F16:F18"/>
    <mergeCell ref="G16:G18"/>
    <mergeCell ref="A21:C21"/>
    <mergeCell ref="A7:H7"/>
    <mergeCell ref="D10:F10"/>
    <mergeCell ref="D11:F11"/>
    <mergeCell ref="D13:E13"/>
    <mergeCell ref="A15:A18"/>
    <mergeCell ref="B15:B18"/>
    <mergeCell ref="C15:C18"/>
    <mergeCell ref="D15:D18"/>
    <mergeCell ref="E15:G15"/>
  </mergeCells>
  <printOptions/>
  <pageMargins left="0.7874015748031497" right="0.7874015748031497" top="0.984251968503937" bottom="0.984251968503937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SheetLayoutView="115" workbookViewId="0" topLeftCell="A58">
      <selection activeCell="I27" sqref="I27"/>
    </sheetView>
  </sheetViews>
  <sheetFormatPr defaultColWidth="8.7109375" defaultRowHeight="12.75"/>
  <cols>
    <col min="1" max="2" width="6.7109375" style="1" customWidth="1"/>
    <col min="3" max="3" width="36.7109375" style="1" customWidth="1"/>
    <col min="4" max="4" width="5.7109375" style="171" customWidth="1"/>
    <col min="5" max="5" width="6.7109375" style="177" customWidth="1"/>
    <col min="6" max="6" width="5.8515625" style="1" customWidth="1"/>
    <col min="7" max="7" width="7.140625" style="1" customWidth="1"/>
    <col min="8" max="16" width="6.8515625" style="1" customWidth="1"/>
    <col min="17" max="17" width="10.28125" style="1" customWidth="1"/>
    <col min="18" max="16384" width="8.7109375" style="1" customWidth="1"/>
  </cols>
  <sheetData>
    <row r="1" spans="1:16" s="52" customFormat="1" ht="15">
      <c r="A1" s="133" t="s">
        <v>168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s="52" customFormat="1" ht="25.5" customHeight="1">
      <c r="A2" s="134" t="s">
        <v>32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s="52" customFormat="1" ht="15.75">
      <c r="A3" s="7" t="s">
        <v>3</v>
      </c>
      <c r="B3" s="7"/>
      <c r="C3" s="34"/>
      <c r="D3" s="2"/>
      <c r="E3" s="2"/>
      <c r="F3" s="2"/>
      <c r="G3" s="2"/>
      <c r="H3" s="2"/>
      <c r="I3" s="2"/>
      <c r="J3" s="53"/>
      <c r="K3" s="54"/>
      <c r="L3" s="54"/>
      <c r="M3" s="54"/>
      <c r="N3" s="54"/>
      <c r="O3" s="54"/>
      <c r="P3" s="54"/>
    </row>
    <row r="4" spans="1:16" s="52" customFormat="1" ht="15.75">
      <c r="A4" s="7" t="s">
        <v>5</v>
      </c>
      <c r="B4" s="7"/>
      <c r="C4" s="34"/>
      <c r="D4" s="2"/>
      <c r="E4" s="2"/>
      <c r="F4" s="2"/>
      <c r="G4" s="2"/>
      <c r="H4" s="2"/>
      <c r="I4" s="2"/>
      <c r="J4" s="53"/>
      <c r="K4" s="53"/>
      <c r="L4" s="53"/>
      <c r="M4" s="12"/>
      <c r="N4" s="12"/>
      <c r="O4" s="12"/>
      <c r="P4" s="12"/>
    </row>
    <row r="5" spans="1:16" s="52" customFormat="1" ht="15.75">
      <c r="A5" s="7" t="s">
        <v>6</v>
      </c>
      <c r="B5" s="7"/>
      <c r="C5" s="34"/>
      <c r="D5" s="2"/>
      <c r="E5" s="2"/>
      <c r="F5" s="2"/>
      <c r="G5" s="2"/>
      <c r="H5" s="2"/>
      <c r="I5" s="2"/>
      <c r="J5" s="12"/>
      <c r="K5" s="12"/>
      <c r="L5" s="12"/>
      <c r="M5" s="12"/>
      <c r="N5" s="12"/>
      <c r="O5" s="12"/>
      <c r="P5" s="12"/>
    </row>
    <row r="6" spans="1:16" s="52" customFormat="1" ht="15.75">
      <c r="A6" s="7" t="s">
        <v>7</v>
      </c>
      <c r="B6" s="7"/>
      <c r="C6" s="34"/>
      <c r="D6" s="2"/>
      <c r="E6" s="2"/>
      <c r="F6" s="2"/>
      <c r="G6" s="2"/>
      <c r="H6" s="2"/>
      <c r="I6" s="2"/>
      <c r="J6" s="55"/>
      <c r="K6" s="55"/>
      <c r="L6" s="55"/>
      <c r="M6" s="55"/>
      <c r="N6" s="55"/>
      <c r="O6" s="55"/>
      <c r="P6" s="55"/>
    </row>
    <row r="7" spans="1:16" s="52" customFormat="1" ht="12.75">
      <c r="A7" s="151" t="s">
        <v>170</v>
      </c>
      <c r="B7" s="151"/>
      <c r="C7" s="151"/>
      <c r="D7" s="151"/>
      <c r="E7" s="151"/>
      <c r="F7" s="151"/>
      <c r="G7" s="151"/>
      <c r="H7" s="151"/>
      <c r="I7" s="151"/>
      <c r="N7" s="59"/>
      <c r="P7" s="55"/>
    </row>
    <row r="8" spans="1:16" s="52" customFormat="1" ht="12.75">
      <c r="A8" s="7" t="s">
        <v>4</v>
      </c>
      <c r="B8" s="7"/>
      <c r="C8" s="106"/>
      <c r="D8" s="106"/>
      <c r="E8" s="106"/>
      <c r="F8" s="106"/>
      <c r="G8" s="106"/>
      <c r="H8" s="106"/>
      <c r="I8" s="106"/>
      <c r="N8" s="59"/>
      <c r="P8" s="55"/>
    </row>
    <row r="9" spans="1:16" s="52" customFormat="1" ht="12" customHeight="1">
      <c r="A9" s="106"/>
      <c r="B9" s="106"/>
      <c r="C9" s="106"/>
      <c r="D9" s="106"/>
      <c r="E9" s="106"/>
      <c r="F9" s="106"/>
      <c r="G9" s="106"/>
      <c r="H9" s="106"/>
      <c r="I9" s="106"/>
      <c r="J9" s="58" t="s">
        <v>33</v>
      </c>
      <c r="K9" s="150"/>
      <c r="L9" s="57" t="s">
        <v>34</v>
      </c>
      <c r="M9" s="58"/>
      <c r="N9" s="59"/>
      <c r="O9" s="57"/>
      <c r="P9" s="55"/>
    </row>
    <row r="10" spans="1:16" s="52" customFormat="1" ht="12.75">
      <c r="A10" s="106"/>
      <c r="B10" s="106"/>
      <c r="C10" s="106"/>
      <c r="D10" s="106"/>
      <c r="E10" s="106"/>
      <c r="F10" s="106"/>
      <c r="G10" s="106"/>
      <c r="H10" s="106"/>
      <c r="I10" s="106"/>
      <c r="M10" s="58"/>
      <c r="N10" s="59"/>
      <c r="O10" s="57"/>
      <c r="P10" s="55"/>
    </row>
    <row r="11" spans="1:16" s="52" customFormat="1" ht="12.75" customHeight="1">
      <c r="A11" s="4"/>
      <c r="B11" s="4"/>
      <c r="C11" s="4"/>
      <c r="D11" s="14"/>
      <c r="E11" s="56"/>
      <c r="F11" s="55"/>
      <c r="G11" s="55"/>
      <c r="H11" s="135" t="s">
        <v>8</v>
      </c>
      <c r="I11" s="135"/>
      <c r="J11" s="135"/>
      <c r="K11" s="111" t="s">
        <v>180</v>
      </c>
      <c r="L11" s="111"/>
      <c r="M11" s="111"/>
      <c r="N11" s="55"/>
      <c r="O11" s="55"/>
      <c r="P11" s="55"/>
    </row>
    <row r="12" spans="1:16" s="52" customFormat="1" ht="13.5" thickBot="1">
      <c r="A12" s="53"/>
      <c r="B12" s="53"/>
      <c r="C12" s="12"/>
      <c r="D12" s="12"/>
      <c r="E12" s="60"/>
      <c r="F12" s="12"/>
      <c r="G12" s="12"/>
      <c r="H12" s="12"/>
      <c r="I12" s="61"/>
      <c r="J12" s="57"/>
      <c r="K12" s="59"/>
      <c r="L12" s="57"/>
      <c r="N12" s="128"/>
      <c r="O12" s="128"/>
      <c r="P12" s="57"/>
    </row>
    <row r="13" spans="1:16" s="52" customFormat="1" ht="18.75" customHeight="1" thickBot="1">
      <c r="A13" s="129" t="s">
        <v>9</v>
      </c>
      <c r="B13" s="152" t="s">
        <v>181</v>
      </c>
      <c r="C13" s="130" t="s">
        <v>182</v>
      </c>
      <c r="D13" s="159" t="s">
        <v>183</v>
      </c>
      <c r="E13" s="159" t="s">
        <v>184</v>
      </c>
      <c r="F13" s="131" t="s">
        <v>35</v>
      </c>
      <c r="G13" s="131"/>
      <c r="H13" s="131"/>
      <c r="I13" s="131"/>
      <c r="J13" s="131"/>
      <c r="K13" s="131"/>
      <c r="L13" s="132" t="s">
        <v>36</v>
      </c>
      <c r="M13" s="132" t="s">
        <v>36</v>
      </c>
      <c r="N13" s="132"/>
      <c r="O13" s="132"/>
      <c r="P13" s="132"/>
    </row>
    <row r="14" spans="1:16" s="52" customFormat="1" ht="73.5" customHeight="1" thickBot="1">
      <c r="A14" s="129"/>
      <c r="B14" s="153"/>
      <c r="C14" s="130"/>
      <c r="D14" s="159"/>
      <c r="E14" s="159"/>
      <c r="F14" s="63" t="s">
        <v>185</v>
      </c>
      <c r="G14" s="63" t="s">
        <v>37</v>
      </c>
      <c r="H14" s="63" t="s">
        <v>38</v>
      </c>
      <c r="I14" s="64" t="s">
        <v>186</v>
      </c>
      <c r="J14" s="63" t="s">
        <v>39</v>
      </c>
      <c r="K14" s="63" t="s">
        <v>187</v>
      </c>
      <c r="L14" s="63" t="s">
        <v>25</v>
      </c>
      <c r="M14" s="63" t="s">
        <v>40</v>
      </c>
      <c r="N14" s="63" t="s">
        <v>41</v>
      </c>
      <c r="O14" s="63" t="s">
        <v>39</v>
      </c>
      <c r="P14" s="65" t="s">
        <v>187</v>
      </c>
    </row>
    <row r="15" spans="1:16" s="68" customFormat="1" ht="15" customHeight="1" thickBot="1">
      <c r="A15" s="66">
        <v>1</v>
      </c>
      <c r="B15" s="62">
        <v>2</v>
      </c>
      <c r="C15" s="62">
        <v>3</v>
      </c>
      <c r="D15" s="62">
        <v>4</v>
      </c>
      <c r="E15" s="62">
        <v>5</v>
      </c>
      <c r="F15" s="62">
        <v>6</v>
      </c>
      <c r="G15" s="62">
        <v>7</v>
      </c>
      <c r="H15" s="62">
        <v>8</v>
      </c>
      <c r="I15" s="62">
        <v>9</v>
      </c>
      <c r="J15" s="62">
        <v>10</v>
      </c>
      <c r="K15" s="62">
        <v>11</v>
      </c>
      <c r="L15" s="62">
        <v>12</v>
      </c>
      <c r="M15" s="62">
        <v>13</v>
      </c>
      <c r="N15" s="62">
        <v>14</v>
      </c>
      <c r="O15" s="67">
        <v>15</v>
      </c>
      <c r="P15" s="67">
        <v>16</v>
      </c>
    </row>
    <row r="16" spans="1:16" s="68" customFormat="1" ht="15.75" customHeight="1">
      <c r="A16" s="127" t="s">
        <v>42</v>
      </c>
      <c r="B16" s="127"/>
      <c r="C16" s="127"/>
      <c r="D16" s="127"/>
      <c r="E16" s="127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s="68" customFormat="1" ht="12.75">
      <c r="A17" s="70" t="s">
        <v>43</v>
      </c>
      <c r="B17" s="70"/>
      <c r="C17" s="71" t="s">
        <v>44</v>
      </c>
      <c r="D17" s="160" t="s">
        <v>45</v>
      </c>
      <c r="E17" s="161">
        <v>1</v>
      </c>
      <c r="F17" s="72"/>
      <c r="G17" s="73"/>
      <c r="H17" s="73"/>
      <c r="I17" s="73"/>
      <c r="J17" s="73"/>
      <c r="K17" s="74"/>
      <c r="L17" s="75"/>
      <c r="M17" s="75"/>
      <c r="N17" s="75"/>
      <c r="O17" s="75"/>
      <c r="P17" s="75"/>
    </row>
    <row r="18" spans="1:16" s="68" customFormat="1" ht="12.75">
      <c r="A18" s="76" t="s">
        <v>46</v>
      </c>
      <c r="B18" s="76"/>
      <c r="C18" s="77" t="s">
        <v>47</v>
      </c>
      <c r="D18" s="160" t="s">
        <v>45</v>
      </c>
      <c r="E18" s="161">
        <v>1</v>
      </c>
      <c r="F18" s="72"/>
      <c r="G18" s="69"/>
      <c r="H18" s="69"/>
      <c r="I18" s="69"/>
      <c r="J18" s="69"/>
      <c r="K18" s="75"/>
      <c r="L18" s="75"/>
      <c r="M18" s="75"/>
      <c r="N18" s="75"/>
      <c r="O18" s="75"/>
      <c r="P18" s="75"/>
    </row>
    <row r="19" spans="1:16" s="68" customFormat="1" ht="12.75">
      <c r="A19" s="76" t="s">
        <v>48</v>
      </c>
      <c r="B19" s="76"/>
      <c r="C19" s="77" t="s">
        <v>49</v>
      </c>
      <c r="D19" s="160" t="s">
        <v>45</v>
      </c>
      <c r="E19" s="161">
        <v>1</v>
      </c>
      <c r="F19" s="72"/>
      <c r="G19" s="69"/>
      <c r="H19" s="69"/>
      <c r="I19" s="69"/>
      <c r="J19" s="69"/>
      <c r="K19" s="75"/>
      <c r="L19" s="75"/>
      <c r="M19" s="75"/>
      <c r="N19" s="75"/>
      <c r="O19" s="75"/>
      <c r="P19" s="75"/>
    </row>
    <row r="20" spans="1:16" s="68" customFormat="1" ht="12.75">
      <c r="A20" s="70" t="s">
        <v>50</v>
      </c>
      <c r="B20" s="70"/>
      <c r="C20" s="77" t="s">
        <v>51</v>
      </c>
      <c r="D20" s="160" t="s">
        <v>45</v>
      </c>
      <c r="E20" s="161">
        <v>1</v>
      </c>
      <c r="F20" s="72"/>
      <c r="G20" s="69"/>
      <c r="H20" s="69"/>
      <c r="I20" s="69"/>
      <c r="J20" s="69"/>
      <c r="K20" s="75"/>
      <c r="L20" s="75"/>
      <c r="M20" s="75"/>
      <c r="N20" s="75"/>
      <c r="O20" s="75"/>
      <c r="P20" s="75"/>
    </row>
    <row r="21" spans="1:16" s="68" customFormat="1" ht="25.5">
      <c r="A21" s="76" t="s">
        <v>52</v>
      </c>
      <c r="B21" s="76"/>
      <c r="C21" s="77" t="s">
        <v>53</v>
      </c>
      <c r="D21" s="160" t="s">
        <v>54</v>
      </c>
      <c r="E21" s="161">
        <v>8</v>
      </c>
      <c r="F21" s="72"/>
      <c r="G21" s="69"/>
      <c r="H21" s="69"/>
      <c r="I21" s="69"/>
      <c r="J21" s="69"/>
      <c r="K21" s="75"/>
      <c r="L21" s="75"/>
      <c r="M21" s="75"/>
      <c r="N21" s="75"/>
      <c r="O21" s="75"/>
      <c r="P21" s="75"/>
    </row>
    <row r="22" spans="1:16" s="68" customFormat="1" ht="12.75">
      <c r="A22" s="76" t="s">
        <v>55</v>
      </c>
      <c r="B22" s="76"/>
      <c r="C22" s="77" t="s">
        <v>56</v>
      </c>
      <c r="D22" s="160" t="s">
        <v>57</v>
      </c>
      <c r="E22" s="161">
        <v>1</v>
      </c>
      <c r="F22" s="72"/>
      <c r="G22" s="69"/>
      <c r="H22" s="69"/>
      <c r="I22" s="69"/>
      <c r="J22" s="69"/>
      <c r="K22" s="75"/>
      <c r="L22" s="75"/>
      <c r="M22" s="75"/>
      <c r="N22" s="75"/>
      <c r="O22" s="75"/>
      <c r="P22" s="75"/>
    </row>
    <row r="23" spans="1:16" s="68" customFormat="1" ht="25.5">
      <c r="A23" s="70" t="s">
        <v>58</v>
      </c>
      <c r="B23" s="70"/>
      <c r="C23" s="78" t="s">
        <v>59</v>
      </c>
      <c r="D23" s="162" t="s">
        <v>60</v>
      </c>
      <c r="E23" s="162">
        <v>3658.1</v>
      </c>
      <c r="F23" s="72"/>
      <c r="G23" s="69"/>
      <c r="H23" s="69"/>
      <c r="I23" s="69"/>
      <c r="J23" s="69"/>
      <c r="K23" s="75"/>
      <c r="L23" s="75"/>
      <c r="M23" s="75"/>
      <c r="N23" s="75"/>
      <c r="O23" s="75"/>
      <c r="P23" s="75"/>
    </row>
    <row r="24" spans="1:16" s="68" customFormat="1" ht="25.5">
      <c r="A24" s="76" t="s">
        <v>61</v>
      </c>
      <c r="B24" s="76"/>
      <c r="C24" s="78" t="s">
        <v>62</v>
      </c>
      <c r="D24" s="160" t="s">
        <v>63</v>
      </c>
      <c r="E24" s="160">
        <v>200</v>
      </c>
      <c r="F24" s="72"/>
      <c r="G24" s="69"/>
      <c r="H24" s="69"/>
      <c r="I24" s="69"/>
      <c r="J24" s="69"/>
      <c r="K24" s="75"/>
      <c r="L24" s="75"/>
      <c r="M24" s="75"/>
      <c r="N24" s="75"/>
      <c r="O24" s="75"/>
      <c r="P24" s="75"/>
    </row>
    <row r="25" spans="1:16" s="68" customFormat="1" ht="25.5">
      <c r="A25" s="76" t="s">
        <v>64</v>
      </c>
      <c r="B25" s="76"/>
      <c r="C25" s="78" t="s">
        <v>65</v>
      </c>
      <c r="D25" s="160" t="s">
        <v>63</v>
      </c>
      <c r="E25" s="160">
        <v>250</v>
      </c>
      <c r="F25" s="72"/>
      <c r="G25" s="69"/>
      <c r="H25" s="69"/>
      <c r="I25" s="69"/>
      <c r="J25" s="69"/>
      <c r="K25" s="75"/>
      <c r="L25" s="75"/>
      <c r="M25" s="75"/>
      <c r="N25" s="75"/>
      <c r="O25" s="75"/>
      <c r="P25" s="75"/>
    </row>
    <row r="26" spans="1:16" s="68" customFormat="1" ht="25.5">
      <c r="A26" s="70" t="s">
        <v>66</v>
      </c>
      <c r="B26" s="70"/>
      <c r="C26" s="78" t="s">
        <v>67</v>
      </c>
      <c r="D26" s="160" t="s">
        <v>63</v>
      </c>
      <c r="E26" s="160">
        <v>100</v>
      </c>
      <c r="F26" s="72"/>
      <c r="G26" s="69"/>
      <c r="H26" s="69"/>
      <c r="I26" s="69"/>
      <c r="J26" s="69"/>
      <c r="K26" s="75"/>
      <c r="L26" s="75"/>
      <c r="M26" s="75"/>
      <c r="N26" s="75"/>
      <c r="O26" s="75"/>
      <c r="P26" s="75"/>
    </row>
    <row r="27" spans="1:16" s="68" customFormat="1" ht="12.75">
      <c r="A27" s="76" t="s">
        <v>68</v>
      </c>
      <c r="B27" s="76"/>
      <c r="C27" s="78" t="s">
        <v>69</v>
      </c>
      <c r="D27" s="160" t="s">
        <v>70</v>
      </c>
      <c r="E27" s="160">
        <v>8</v>
      </c>
      <c r="F27" s="72"/>
      <c r="G27" s="69"/>
      <c r="H27" s="69"/>
      <c r="I27" s="69"/>
      <c r="J27" s="69"/>
      <c r="K27" s="75"/>
      <c r="L27" s="75"/>
      <c r="M27" s="75"/>
      <c r="N27" s="75"/>
      <c r="O27" s="75"/>
      <c r="P27" s="75"/>
    </row>
    <row r="28" spans="1:16" s="68" customFormat="1" ht="38.25">
      <c r="A28" s="76" t="s">
        <v>71</v>
      </c>
      <c r="B28" s="76"/>
      <c r="C28" s="78" t="s">
        <v>72</v>
      </c>
      <c r="D28" s="160" t="s">
        <v>60</v>
      </c>
      <c r="E28" s="160">
        <f>ROUND(3658.1*0.15,0)</f>
        <v>549</v>
      </c>
      <c r="F28" s="72"/>
      <c r="G28" s="69"/>
      <c r="H28" s="69"/>
      <c r="I28" s="69"/>
      <c r="J28" s="69"/>
      <c r="K28" s="75"/>
      <c r="L28" s="75"/>
      <c r="M28" s="75"/>
      <c r="N28" s="75"/>
      <c r="O28" s="75"/>
      <c r="P28" s="75"/>
    </row>
    <row r="29" spans="1:16" s="68" customFormat="1" ht="25.5">
      <c r="A29" s="70" t="s">
        <v>73</v>
      </c>
      <c r="B29" s="70"/>
      <c r="C29" s="79" t="s">
        <v>74</v>
      </c>
      <c r="D29" s="163" t="s">
        <v>75</v>
      </c>
      <c r="E29" s="164">
        <f>ROUND(E28*8,0)</f>
        <v>4392</v>
      </c>
      <c r="F29" s="80"/>
      <c r="G29" s="81"/>
      <c r="H29" s="80"/>
      <c r="I29" s="80"/>
      <c r="J29" s="69"/>
      <c r="K29" s="81"/>
      <c r="L29" s="81"/>
      <c r="M29" s="81"/>
      <c r="N29" s="81"/>
      <c r="O29" s="81"/>
      <c r="P29" s="81"/>
    </row>
    <row r="30" spans="1:16" s="68" customFormat="1" ht="25.5">
      <c r="A30" s="76" t="s">
        <v>76</v>
      </c>
      <c r="B30" s="76"/>
      <c r="C30" s="78" t="s">
        <v>77</v>
      </c>
      <c r="D30" s="162" t="s">
        <v>63</v>
      </c>
      <c r="E30" s="162">
        <v>30</v>
      </c>
      <c r="F30" s="72"/>
      <c r="G30" s="73"/>
      <c r="H30" s="73"/>
      <c r="I30" s="73"/>
      <c r="J30" s="73"/>
      <c r="K30" s="74"/>
      <c r="L30" s="75"/>
      <c r="M30" s="75"/>
      <c r="N30" s="75"/>
      <c r="O30" s="75"/>
      <c r="P30" s="75"/>
    </row>
    <row r="31" spans="1:16" s="68" customFormat="1" ht="39" customHeight="1">
      <c r="A31" s="76" t="s">
        <v>78</v>
      </c>
      <c r="B31" s="76"/>
      <c r="C31" s="78" t="s">
        <v>79</v>
      </c>
      <c r="D31" s="160" t="s">
        <v>60</v>
      </c>
      <c r="E31" s="160">
        <f>732+154+199+100</f>
        <v>1185</v>
      </c>
      <c r="F31" s="72"/>
      <c r="G31" s="69"/>
      <c r="H31" s="69"/>
      <c r="I31" s="69"/>
      <c r="J31" s="69"/>
      <c r="K31" s="75"/>
      <c r="L31" s="75"/>
      <c r="M31" s="75"/>
      <c r="N31" s="75"/>
      <c r="O31" s="75"/>
      <c r="P31" s="75"/>
    </row>
    <row r="32" spans="1:16" s="68" customFormat="1" ht="12.75">
      <c r="A32" s="70" t="s">
        <v>80</v>
      </c>
      <c r="B32" s="70"/>
      <c r="C32" s="79" t="s">
        <v>81</v>
      </c>
      <c r="D32" s="163" t="s">
        <v>82</v>
      </c>
      <c r="E32" s="164">
        <f>ROUND(E31*0.3,0)</f>
        <v>356</v>
      </c>
      <c r="F32" s="80"/>
      <c r="G32" s="81"/>
      <c r="H32" s="80"/>
      <c r="I32" s="80"/>
      <c r="J32" s="69"/>
      <c r="K32" s="81"/>
      <c r="L32" s="81"/>
      <c r="M32" s="81"/>
      <c r="N32" s="81"/>
      <c r="O32" s="81"/>
      <c r="P32" s="81"/>
    </row>
    <row r="33" spans="1:16" s="68" customFormat="1" ht="15.75" customHeight="1">
      <c r="A33" s="127" t="s">
        <v>83</v>
      </c>
      <c r="B33" s="127"/>
      <c r="C33" s="127"/>
      <c r="D33" s="127"/>
      <c r="E33" s="127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s="68" customFormat="1" ht="39.75" customHeight="1">
      <c r="A34" s="70" t="s">
        <v>84</v>
      </c>
      <c r="B34" s="70"/>
      <c r="C34" s="78" t="s">
        <v>85</v>
      </c>
      <c r="D34" s="162" t="s">
        <v>60</v>
      </c>
      <c r="E34" s="162">
        <v>3658</v>
      </c>
      <c r="F34" s="72"/>
      <c r="G34" s="73"/>
      <c r="H34" s="73"/>
      <c r="I34" s="73"/>
      <c r="J34" s="73"/>
      <c r="K34" s="74"/>
      <c r="L34" s="75"/>
      <c r="M34" s="75"/>
      <c r="N34" s="75"/>
      <c r="O34" s="75"/>
      <c r="P34" s="75"/>
    </row>
    <row r="35" spans="1:16" s="68" customFormat="1" ht="28.5" customHeight="1">
      <c r="A35" s="76" t="s">
        <v>86</v>
      </c>
      <c r="B35" s="70"/>
      <c r="C35" s="79" t="s">
        <v>87</v>
      </c>
      <c r="D35" s="162" t="s">
        <v>60</v>
      </c>
      <c r="E35" s="164">
        <f>ROUND(E34*1.02,0)</f>
        <v>3731</v>
      </c>
      <c r="F35" s="72"/>
      <c r="G35" s="69"/>
      <c r="H35" s="69"/>
      <c r="I35" s="69"/>
      <c r="J35" s="69"/>
      <c r="K35" s="75"/>
      <c r="L35" s="75"/>
      <c r="M35" s="75"/>
      <c r="N35" s="75"/>
      <c r="O35" s="75"/>
      <c r="P35" s="75"/>
    </row>
    <row r="36" spans="1:16" s="68" customFormat="1" ht="38.25" customHeight="1">
      <c r="A36" s="76" t="s">
        <v>88</v>
      </c>
      <c r="B36" s="76"/>
      <c r="C36" s="78" t="s">
        <v>89</v>
      </c>
      <c r="D36" s="162" t="s">
        <v>60</v>
      </c>
      <c r="E36" s="162">
        <v>3658</v>
      </c>
      <c r="F36" s="72"/>
      <c r="G36" s="69"/>
      <c r="H36" s="69"/>
      <c r="I36" s="69"/>
      <c r="J36" s="69"/>
      <c r="K36" s="75"/>
      <c r="L36" s="75"/>
      <c r="M36" s="75"/>
      <c r="N36" s="75"/>
      <c r="O36" s="75"/>
      <c r="P36" s="75"/>
    </row>
    <row r="37" spans="1:16" s="68" customFormat="1" ht="41.25" customHeight="1">
      <c r="A37" s="76" t="s">
        <v>90</v>
      </c>
      <c r="B37" s="70"/>
      <c r="C37" s="79" t="s">
        <v>91</v>
      </c>
      <c r="D37" s="162" t="s">
        <v>60</v>
      </c>
      <c r="E37" s="164">
        <f>ROUND(E36*1.05,0)</f>
        <v>3841</v>
      </c>
      <c r="F37" s="72"/>
      <c r="G37" s="69"/>
      <c r="H37" s="69"/>
      <c r="I37" s="69"/>
      <c r="J37" s="69"/>
      <c r="K37" s="75"/>
      <c r="L37" s="75"/>
      <c r="M37" s="75"/>
      <c r="N37" s="75"/>
      <c r="O37" s="75"/>
      <c r="P37" s="75"/>
    </row>
    <row r="38" spans="1:16" s="68" customFormat="1" ht="42" customHeight="1">
      <c r="A38" s="76" t="s">
        <v>92</v>
      </c>
      <c r="B38" s="76"/>
      <c r="C38" s="82" t="s">
        <v>93</v>
      </c>
      <c r="D38" s="160" t="s">
        <v>94</v>
      </c>
      <c r="E38" s="165">
        <v>3700</v>
      </c>
      <c r="F38" s="80"/>
      <c r="G38" s="81"/>
      <c r="H38" s="80"/>
      <c r="I38" s="80"/>
      <c r="J38" s="69"/>
      <c r="K38" s="81"/>
      <c r="L38" s="81"/>
      <c r="M38" s="81"/>
      <c r="N38" s="81"/>
      <c r="O38" s="81"/>
      <c r="P38" s="81"/>
    </row>
    <row r="39" spans="1:16" s="68" customFormat="1" ht="25.5">
      <c r="A39" s="76" t="s">
        <v>95</v>
      </c>
      <c r="B39" s="76"/>
      <c r="C39" s="78" t="s">
        <v>96</v>
      </c>
      <c r="D39" s="162" t="s">
        <v>63</v>
      </c>
      <c r="E39" s="162">
        <v>202</v>
      </c>
      <c r="F39" s="72"/>
      <c r="G39" s="73"/>
      <c r="H39" s="73"/>
      <c r="I39" s="73"/>
      <c r="J39" s="73"/>
      <c r="K39" s="74"/>
      <c r="L39" s="75"/>
      <c r="M39" s="75"/>
      <c r="N39" s="75"/>
      <c r="O39" s="75"/>
      <c r="P39" s="75"/>
    </row>
    <row r="40" spans="1:16" s="68" customFormat="1" ht="42" customHeight="1">
      <c r="A40" s="76" t="s">
        <v>97</v>
      </c>
      <c r="B40" s="70"/>
      <c r="C40" s="79" t="s">
        <v>98</v>
      </c>
      <c r="D40" s="162" t="s">
        <v>63</v>
      </c>
      <c r="E40" s="164">
        <v>202</v>
      </c>
      <c r="F40" s="80"/>
      <c r="G40" s="81"/>
      <c r="H40" s="80"/>
      <c r="I40" s="80"/>
      <c r="J40" s="69"/>
      <c r="K40" s="81"/>
      <c r="L40" s="81"/>
      <c r="M40" s="81"/>
      <c r="N40" s="81"/>
      <c r="O40" s="81"/>
      <c r="P40" s="81"/>
    </row>
    <row r="41" spans="1:16" s="68" customFormat="1" ht="38.25">
      <c r="A41" s="76" t="s">
        <v>99</v>
      </c>
      <c r="B41" s="76"/>
      <c r="C41" s="78" t="s">
        <v>100</v>
      </c>
      <c r="D41" s="162" t="s">
        <v>60</v>
      </c>
      <c r="E41" s="162">
        <v>3658</v>
      </c>
      <c r="F41" s="72"/>
      <c r="G41" s="73"/>
      <c r="H41" s="73"/>
      <c r="I41" s="73"/>
      <c r="J41" s="73"/>
      <c r="K41" s="74"/>
      <c r="L41" s="75"/>
      <c r="M41" s="75"/>
      <c r="N41" s="75"/>
      <c r="O41" s="75"/>
      <c r="P41" s="75"/>
    </row>
    <row r="42" spans="1:16" s="68" customFormat="1" ht="56.25" customHeight="1">
      <c r="A42" s="76" t="s">
        <v>101</v>
      </c>
      <c r="B42" s="70"/>
      <c r="C42" s="79" t="s">
        <v>102</v>
      </c>
      <c r="D42" s="162" t="s">
        <v>60</v>
      </c>
      <c r="E42" s="164">
        <f>ROUND(E41*1.15,0)</f>
        <v>4207</v>
      </c>
      <c r="F42" s="80"/>
      <c r="G42" s="81"/>
      <c r="H42" s="80"/>
      <c r="I42" s="80"/>
      <c r="J42" s="69"/>
      <c r="K42" s="81"/>
      <c r="L42" s="81"/>
      <c r="M42" s="81"/>
      <c r="N42" s="81"/>
      <c r="O42" s="81"/>
      <c r="P42" s="81"/>
    </row>
    <row r="43" spans="1:16" s="68" customFormat="1" ht="38.25">
      <c r="A43" s="76" t="s">
        <v>103</v>
      </c>
      <c r="B43" s="76"/>
      <c r="C43" s="78" t="s">
        <v>104</v>
      </c>
      <c r="D43" s="162" t="s">
        <v>105</v>
      </c>
      <c r="E43" s="162">
        <v>3658</v>
      </c>
      <c r="F43" s="83"/>
      <c r="G43" s="69"/>
      <c r="H43" s="83"/>
      <c r="I43" s="84"/>
      <c r="J43" s="69"/>
      <c r="K43" s="69"/>
      <c r="L43" s="69"/>
      <c r="M43" s="69"/>
      <c r="N43" s="69"/>
      <c r="O43" s="69"/>
      <c r="P43" s="69"/>
    </row>
    <row r="44" spans="1:16" s="68" customFormat="1" ht="51">
      <c r="A44" s="76" t="s">
        <v>106</v>
      </c>
      <c r="B44" s="70"/>
      <c r="C44" s="79" t="s">
        <v>107</v>
      </c>
      <c r="D44" s="163" t="s">
        <v>60</v>
      </c>
      <c r="E44" s="164">
        <f>ROUND(E43*1.15,0)</f>
        <v>4207</v>
      </c>
      <c r="F44" s="80"/>
      <c r="G44" s="81"/>
      <c r="H44" s="80"/>
      <c r="I44" s="80"/>
      <c r="J44" s="69"/>
      <c r="K44" s="81"/>
      <c r="L44" s="81"/>
      <c r="M44" s="81"/>
      <c r="N44" s="81"/>
      <c r="O44" s="81"/>
      <c r="P44" s="81"/>
    </row>
    <row r="45" spans="1:16" s="68" customFormat="1" ht="25.5">
      <c r="A45" s="76" t="s">
        <v>108</v>
      </c>
      <c r="B45" s="76"/>
      <c r="C45" s="78" t="s">
        <v>109</v>
      </c>
      <c r="D45" s="162" t="s">
        <v>110</v>
      </c>
      <c r="E45" s="162">
        <v>41</v>
      </c>
      <c r="F45" s="83"/>
      <c r="G45" s="69"/>
      <c r="H45" s="83"/>
      <c r="I45" s="84"/>
      <c r="J45" s="69"/>
      <c r="K45" s="69"/>
      <c r="L45" s="69"/>
      <c r="M45" s="69"/>
      <c r="N45" s="69"/>
      <c r="O45" s="69"/>
      <c r="P45" s="69"/>
    </row>
    <row r="46" spans="1:16" s="68" customFormat="1" ht="25.5">
      <c r="A46" s="76" t="s">
        <v>111</v>
      </c>
      <c r="B46" s="76"/>
      <c r="C46" s="85" t="s">
        <v>112</v>
      </c>
      <c r="D46" s="166" t="s">
        <v>94</v>
      </c>
      <c r="E46" s="167">
        <v>41</v>
      </c>
      <c r="F46" s="80"/>
      <c r="G46" s="81"/>
      <c r="H46" s="80"/>
      <c r="I46" s="80"/>
      <c r="J46" s="69"/>
      <c r="K46" s="81"/>
      <c r="L46" s="81"/>
      <c r="M46" s="81"/>
      <c r="N46" s="81"/>
      <c r="O46" s="81"/>
      <c r="P46" s="81"/>
    </row>
    <row r="47" spans="1:16" s="68" customFormat="1" ht="38.25">
      <c r="A47" s="76" t="s">
        <v>113</v>
      </c>
      <c r="B47" s="76"/>
      <c r="C47" s="78" t="s">
        <v>114</v>
      </c>
      <c r="D47" s="162" t="s">
        <v>94</v>
      </c>
      <c r="E47" s="162">
        <v>15</v>
      </c>
      <c r="F47" s="83"/>
      <c r="G47" s="69"/>
      <c r="H47" s="83"/>
      <c r="I47" s="84"/>
      <c r="J47" s="69"/>
      <c r="K47" s="69"/>
      <c r="L47" s="69"/>
      <c r="M47" s="69"/>
      <c r="N47" s="69"/>
      <c r="O47" s="69"/>
      <c r="P47" s="69"/>
    </row>
    <row r="48" spans="1:16" s="68" customFormat="1" ht="25.5">
      <c r="A48" s="76" t="s">
        <v>115</v>
      </c>
      <c r="B48" s="70"/>
      <c r="C48" s="79" t="s">
        <v>116</v>
      </c>
      <c r="D48" s="163" t="s">
        <v>94</v>
      </c>
      <c r="E48" s="164">
        <v>15</v>
      </c>
      <c r="F48" s="80"/>
      <c r="G48" s="81"/>
      <c r="H48" s="80"/>
      <c r="I48" s="80"/>
      <c r="J48" s="69"/>
      <c r="K48" s="81"/>
      <c r="L48" s="81"/>
      <c r="M48" s="81"/>
      <c r="N48" s="81"/>
      <c r="O48" s="81"/>
      <c r="P48" s="81"/>
    </row>
    <row r="49" spans="1:16" s="68" customFormat="1" ht="54" customHeight="1">
      <c r="A49" s="76" t="s">
        <v>117</v>
      </c>
      <c r="B49" s="76"/>
      <c r="C49" s="78" t="s">
        <v>118</v>
      </c>
      <c r="D49" s="162" t="s">
        <v>94</v>
      </c>
      <c r="E49" s="162">
        <v>6</v>
      </c>
      <c r="F49" s="83"/>
      <c r="G49" s="69"/>
      <c r="H49" s="83"/>
      <c r="I49" s="84"/>
      <c r="J49" s="69"/>
      <c r="K49" s="69"/>
      <c r="L49" s="69"/>
      <c r="M49" s="69"/>
      <c r="N49" s="69"/>
      <c r="O49" s="69"/>
      <c r="P49" s="69"/>
    </row>
    <row r="50" spans="1:16" s="68" customFormat="1" ht="51">
      <c r="A50" s="76" t="s">
        <v>119</v>
      </c>
      <c r="B50" s="76"/>
      <c r="C50" s="78" t="s">
        <v>120</v>
      </c>
      <c r="D50" s="160" t="s">
        <v>94</v>
      </c>
      <c r="E50" s="160">
        <v>12</v>
      </c>
      <c r="F50" s="83"/>
      <c r="G50" s="69"/>
      <c r="H50" s="83"/>
      <c r="I50" s="84"/>
      <c r="J50" s="69"/>
      <c r="K50" s="69"/>
      <c r="L50" s="69"/>
      <c r="M50" s="69"/>
      <c r="N50" s="69"/>
      <c r="O50" s="69"/>
      <c r="P50" s="69"/>
    </row>
    <row r="51" spans="1:20" s="68" customFormat="1" ht="25.5">
      <c r="A51" s="76" t="s">
        <v>121</v>
      </c>
      <c r="B51" s="76"/>
      <c r="C51" s="78" t="s">
        <v>122</v>
      </c>
      <c r="D51" s="160" t="s">
        <v>63</v>
      </c>
      <c r="E51" s="160">
        <v>155</v>
      </c>
      <c r="F51" s="83"/>
      <c r="G51" s="69"/>
      <c r="H51" s="83"/>
      <c r="I51" s="84"/>
      <c r="J51" s="69"/>
      <c r="K51" s="69"/>
      <c r="L51" s="69"/>
      <c r="M51" s="69"/>
      <c r="N51" s="69"/>
      <c r="O51" s="69"/>
      <c r="P51" s="69"/>
      <c r="T51" s="68">
        <f>R51*S51</f>
        <v>0</v>
      </c>
    </row>
    <row r="52" spans="1:16" s="68" customFormat="1" ht="30" customHeight="1">
      <c r="A52" s="76" t="s">
        <v>123</v>
      </c>
      <c r="B52" s="70"/>
      <c r="C52" s="79" t="s">
        <v>124</v>
      </c>
      <c r="D52" s="163" t="s">
        <v>125</v>
      </c>
      <c r="E52" s="164">
        <f>ROUND(E51*5,0)</f>
        <v>775</v>
      </c>
      <c r="F52" s="80"/>
      <c r="G52" s="81"/>
      <c r="H52" s="80"/>
      <c r="I52" s="80"/>
      <c r="J52" s="69"/>
      <c r="K52" s="81"/>
      <c r="L52" s="81"/>
      <c r="M52" s="81"/>
      <c r="N52" s="81"/>
      <c r="O52" s="81"/>
      <c r="P52" s="81"/>
    </row>
    <row r="53" spans="1:16" s="68" customFormat="1" ht="12.75">
      <c r="A53" s="76" t="s">
        <v>126</v>
      </c>
      <c r="B53" s="76"/>
      <c r="C53" s="82" t="s">
        <v>127</v>
      </c>
      <c r="D53" s="166" t="s">
        <v>63</v>
      </c>
      <c r="E53" s="165">
        <v>155</v>
      </c>
      <c r="F53" s="80"/>
      <c r="G53" s="81"/>
      <c r="H53" s="80"/>
      <c r="I53" s="80"/>
      <c r="J53" s="69"/>
      <c r="K53" s="81"/>
      <c r="L53" s="81"/>
      <c r="M53" s="81"/>
      <c r="N53" s="81"/>
      <c r="O53" s="81"/>
      <c r="P53" s="81"/>
    </row>
    <row r="54" spans="1:16" s="68" customFormat="1" ht="56.25" customHeight="1">
      <c r="A54" s="76" t="s">
        <v>128</v>
      </c>
      <c r="B54" s="76"/>
      <c r="C54" s="82" t="s">
        <v>102</v>
      </c>
      <c r="D54" s="166" t="s">
        <v>60</v>
      </c>
      <c r="E54" s="165">
        <f>ROUND(E53*1.15,0)</f>
        <v>178</v>
      </c>
      <c r="F54" s="80"/>
      <c r="G54" s="81"/>
      <c r="H54" s="80"/>
      <c r="I54" s="80"/>
      <c r="J54" s="69"/>
      <c r="K54" s="81"/>
      <c r="L54" s="81"/>
      <c r="M54" s="81"/>
      <c r="N54" s="81"/>
      <c r="O54" s="81"/>
      <c r="P54" s="81"/>
    </row>
    <row r="55" spans="1:16" s="68" customFormat="1" ht="51">
      <c r="A55" s="76" t="s">
        <v>129</v>
      </c>
      <c r="B55" s="76"/>
      <c r="C55" s="82" t="s">
        <v>107</v>
      </c>
      <c r="D55" s="166" t="s">
        <v>60</v>
      </c>
      <c r="E55" s="165">
        <f>E54</f>
        <v>178</v>
      </c>
      <c r="F55" s="80"/>
      <c r="G55" s="81"/>
      <c r="H55" s="80"/>
      <c r="I55" s="80"/>
      <c r="J55" s="69"/>
      <c r="K55" s="81"/>
      <c r="L55" s="81"/>
      <c r="M55" s="81"/>
      <c r="N55" s="81"/>
      <c r="O55" s="81"/>
      <c r="P55" s="81"/>
    </row>
    <row r="56" spans="1:16" s="68" customFormat="1" ht="12.75">
      <c r="A56" s="76" t="s">
        <v>130</v>
      </c>
      <c r="B56" s="76"/>
      <c r="C56" s="82" t="s">
        <v>131</v>
      </c>
      <c r="D56" s="166" t="s">
        <v>125</v>
      </c>
      <c r="E56" s="165">
        <f>ROUND(E53*0.05,0)</f>
        <v>8</v>
      </c>
      <c r="F56" s="80"/>
      <c r="G56" s="81"/>
      <c r="H56" s="80"/>
      <c r="I56" s="80"/>
      <c r="J56" s="69"/>
      <c r="K56" s="81"/>
      <c r="L56" s="81"/>
      <c r="M56" s="81"/>
      <c r="N56" s="81"/>
      <c r="O56" s="81"/>
      <c r="P56" s="81"/>
    </row>
    <row r="57" spans="1:16" s="68" customFormat="1" ht="12.75">
      <c r="A57" s="76" t="s">
        <v>132</v>
      </c>
      <c r="B57" s="76"/>
      <c r="C57" s="82" t="s">
        <v>133</v>
      </c>
      <c r="D57" s="166" t="s">
        <v>134</v>
      </c>
      <c r="E57" s="165">
        <f>E51*2</f>
        <v>310</v>
      </c>
      <c r="F57" s="80"/>
      <c r="G57" s="81"/>
      <c r="H57" s="80"/>
      <c r="I57" s="80"/>
      <c r="J57" s="69"/>
      <c r="K57" s="81"/>
      <c r="L57" s="81"/>
      <c r="M57" s="81"/>
      <c r="N57" s="81"/>
      <c r="O57" s="81"/>
      <c r="P57" s="81"/>
    </row>
    <row r="58" spans="1:16" s="68" customFormat="1" ht="25.5">
      <c r="A58" s="76" t="s">
        <v>135</v>
      </c>
      <c r="B58" s="76"/>
      <c r="C58" s="78" t="s">
        <v>136</v>
      </c>
      <c r="D58" s="162" t="s">
        <v>63</v>
      </c>
      <c r="E58" s="162">
        <v>202</v>
      </c>
      <c r="F58" s="83"/>
      <c r="G58" s="69"/>
      <c r="H58" s="83"/>
      <c r="I58" s="84"/>
      <c r="J58" s="69"/>
      <c r="K58" s="69"/>
      <c r="L58" s="69"/>
      <c r="M58" s="69"/>
      <c r="N58" s="69"/>
      <c r="O58" s="69"/>
      <c r="P58" s="69"/>
    </row>
    <row r="59" spans="1:16" s="68" customFormat="1" ht="55.5" customHeight="1">
      <c r="A59" s="76" t="s">
        <v>137</v>
      </c>
      <c r="B59" s="70"/>
      <c r="C59" s="79" t="s">
        <v>102</v>
      </c>
      <c r="D59" s="163" t="s">
        <v>60</v>
      </c>
      <c r="E59" s="164">
        <f>ROUND(E58*1.15,0)</f>
        <v>232</v>
      </c>
      <c r="F59" s="80"/>
      <c r="G59" s="81"/>
      <c r="H59" s="80"/>
      <c r="I59" s="80"/>
      <c r="J59" s="69"/>
      <c r="K59" s="81"/>
      <c r="L59" s="81"/>
      <c r="M59" s="81"/>
      <c r="N59" s="81"/>
      <c r="O59" s="81"/>
      <c r="P59" s="81"/>
    </row>
    <row r="60" spans="1:16" s="68" customFormat="1" ht="51">
      <c r="A60" s="76" t="s">
        <v>138</v>
      </c>
      <c r="B60" s="76"/>
      <c r="C60" s="82" t="s">
        <v>107</v>
      </c>
      <c r="D60" s="166" t="s">
        <v>60</v>
      </c>
      <c r="E60" s="165">
        <f>E59</f>
        <v>232</v>
      </c>
      <c r="F60" s="80"/>
      <c r="G60" s="81"/>
      <c r="H60" s="80"/>
      <c r="I60" s="80"/>
      <c r="J60" s="69"/>
      <c r="K60" s="81"/>
      <c r="L60" s="81"/>
      <c r="M60" s="81"/>
      <c r="N60" s="81"/>
      <c r="O60" s="81"/>
      <c r="P60" s="81"/>
    </row>
    <row r="61" spans="1:16" s="68" customFormat="1" ht="12.75">
      <c r="A61" s="76" t="s">
        <v>139</v>
      </c>
      <c r="B61" s="76"/>
      <c r="C61" s="82" t="s">
        <v>140</v>
      </c>
      <c r="D61" s="166" t="s">
        <v>125</v>
      </c>
      <c r="E61" s="165">
        <f>ROUND(E58*0.05,0)</f>
        <v>10</v>
      </c>
      <c r="F61" s="80"/>
      <c r="G61" s="81"/>
      <c r="H61" s="80"/>
      <c r="I61" s="80"/>
      <c r="J61" s="69"/>
      <c r="K61" s="81"/>
      <c r="L61" s="81"/>
      <c r="M61" s="81"/>
      <c r="N61" s="81"/>
      <c r="O61" s="81"/>
      <c r="P61" s="81"/>
    </row>
    <row r="62" spans="1:16" s="68" customFormat="1" ht="25.5">
      <c r="A62" s="76" t="s">
        <v>141</v>
      </c>
      <c r="B62" s="76"/>
      <c r="C62" s="78" t="s">
        <v>142</v>
      </c>
      <c r="D62" s="162" t="s">
        <v>63</v>
      </c>
      <c r="E62" s="162">
        <v>200</v>
      </c>
      <c r="F62" s="83"/>
      <c r="G62" s="69"/>
      <c r="H62" s="83"/>
      <c r="I62" s="84"/>
      <c r="J62" s="69"/>
      <c r="K62" s="69"/>
      <c r="L62" s="69"/>
      <c r="M62" s="69"/>
      <c r="N62" s="69"/>
      <c r="O62" s="69"/>
      <c r="P62" s="69"/>
    </row>
    <row r="63" spans="1:16" s="68" customFormat="1" ht="29.25" customHeight="1">
      <c r="A63" s="76" t="s">
        <v>143</v>
      </c>
      <c r="B63" s="70"/>
      <c r="C63" s="79" t="s">
        <v>124</v>
      </c>
      <c r="D63" s="163" t="s">
        <v>125</v>
      </c>
      <c r="E63" s="164">
        <f>ROUND(E62*5,0)</f>
        <v>1000</v>
      </c>
      <c r="F63" s="80"/>
      <c r="G63" s="81"/>
      <c r="H63" s="80"/>
      <c r="I63" s="80"/>
      <c r="J63" s="69"/>
      <c r="K63" s="81"/>
      <c r="L63" s="81"/>
      <c r="M63" s="81"/>
      <c r="N63" s="81"/>
      <c r="O63" s="81"/>
      <c r="P63" s="81"/>
    </row>
    <row r="64" spans="1:16" s="68" customFormat="1" ht="27.75" customHeight="1">
      <c r="A64" s="76" t="s">
        <v>144</v>
      </c>
      <c r="B64" s="76"/>
      <c r="C64" s="82" t="s">
        <v>145</v>
      </c>
      <c r="D64" s="166" t="s">
        <v>63</v>
      </c>
      <c r="E64" s="165">
        <f>E62</f>
        <v>200</v>
      </c>
      <c r="F64" s="80"/>
      <c r="G64" s="81"/>
      <c r="H64" s="80"/>
      <c r="I64" s="80"/>
      <c r="J64" s="69"/>
      <c r="K64" s="81"/>
      <c r="L64" s="81"/>
      <c r="M64" s="81"/>
      <c r="N64" s="81"/>
      <c r="O64" s="81"/>
      <c r="P64" s="81"/>
    </row>
    <row r="65" spans="1:16" s="68" customFormat="1" ht="55.5" customHeight="1">
      <c r="A65" s="76" t="s">
        <v>146</v>
      </c>
      <c r="B65" s="76"/>
      <c r="C65" s="82" t="s">
        <v>102</v>
      </c>
      <c r="D65" s="166" t="s">
        <v>60</v>
      </c>
      <c r="E65" s="165">
        <f>ROUND(E64*1.15,0)</f>
        <v>230</v>
      </c>
      <c r="F65" s="80"/>
      <c r="G65" s="81"/>
      <c r="H65" s="80"/>
      <c r="I65" s="80"/>
      <c r="J65" s="69"/>
      <c r="K65" s="81"/>
      <c r="L65" s="81"/>
      <c r="M65" s="81"/>
      <c r="N65" s="81"/>
      <c r="O65" s="81"/>
      <c r="P65" s="81"/>
    </row>
    <row r="66" spans="1:16" s="68" customFormat="1" ht="51">
      <c r="A66" s="76" t="s">
        <v>147</v>
      </c>
      <c r="B66" s="76"/>
      <c r="C66" s="82" t="s">
        <v>107</v>
      </c>
      <c r="D66" s="166" t="s">
        <v>60</v>
      </c>
      <c r="E66" s="165">
        <f>E65</f>
        <v>230</v>
      </c>
      <c r="F66" s="80"/>
      <c r="G66" s="81"/>
      <c r="H66" s="80"/>
      <c r="I66" s="80"/>
      <c r="J66" s="69"/>
      <c r="K66" s="81"/>
      <c r="L66" s="81"/>
      <c r="M66" s="81"/>
      <c r="N66" s="81"/>
      <c r="O66" s="81"/>
      <c r="P66" s="81"/>
    </row>
    <row r="67" spans="1:16" s="68" customFormat="1" ht="12.75">
      <c r="A67" s="76" t="s">
        <v>148</v>
      </c>
      <c r="B67" s="76"/>
      <c r="C67" s="82" t="s">
        <v>140</v>
      </c>
      <c r="D67" s="166" t="s">
        <v>125</v>
      </c>
      <c r="E67" s="165">
        <f>ROUND(E64*0.05,0)</f>
        <v>10</v>
      </c>
      <c r="F67" s="80"/>
      <c r="G67" s="81"/>
      <c r="H67" s="80"/>
      <c r="I67" s="80"/>
      <c r="J67" s="69"/>
      <c r="K67" s="81"/>
      <c r="L67" s="81"/>
      <c r="M67" s="81"/>
      <c r="N67" s="81"/>
      <c r="O67" s="81"/>
      <c r="P67" s="81"/>
    </row>
    <row r="68" spans="1:16" s="68" customFormat="1" ht="25.5">
      <c r="A68" s="76" t="s">
        <v>149</v>
      </c>
      <c r="B68" s="76"/>
      <c r="C68" s="78" t="s">
        <v>150</v>
      </c>
      <c r="D68" s="162" t="s">
        <v>60</v>
      </c>
      <c r="E68" s="162">
        <f>ROUND(E62*0.2,0)</f>
        <v>40</v>
      </c>
      <c r="F68" s="83"/>
      <c r="G68" s="69"/>
      <c r="H68" s="83"/>
      <c r="I68" s="84"/>
      <c r="J68" s="69"/>
      <c r="K68" s="69"/>
      <c r="L68" s="69"/>
      <c r="M68" s="69"/>
      <c r="N68" s="69"/>
      <c r="O68" s="69"/>
      <c r="P68" s="69"/>
    </row>
    <row r="69" spans="1:16" s="68" customFormat="1" ht="25.5">
      <c r="A69" s="76" t="s">
        <v>151</v>
      </c>
      <c r="B69" s="76"/>
      <c r="C69" s="78" t="s">
        <v>152</v>
      </c>
      <c r="D69" s="160" t="s">
        <v>63</v>
      </c>
      <c r="E69" s="160">
        <v>100</v>
      </c>
      <c r="F69" s="83"/>
      <c r="G69" s="69"/>
      <c r="H69" s="83"/>
      <c r="I69" s="84"/>
      <c r="J69" s="69"/>
      <c r="K69" s="69"/>
      <c r="L69" s="69"/>
      <c r="M69" s="69"/>
      <c r="N69" s="69"/>
      <c r="O69" s="69"/>
      <c r="P69" s="69"/>
    </row>
    <row r="70" spans="1:16" s="68" customFormat="1" ht="29.25" customHeight="1">
      <c r="A70" s="76" t="s">
        <v>153</v>
      </c>
      <c r="B70" s="70"/>
      <c r="C70" s="79" t="s">
        <v>124</v>
      </c>
      <c r="D70" s="163" t="s">
        <v>125</v>
      </c>
      <c r="E70" s="164">
        <f>ROUND(E69*5,0)</f>
        <v>500</v>
      </c>
      <c r="F70" s="80"/>
      <c r="G70" s="81"/>
      <c r="H70" s="80"/>
      <c r="I70" s="80"/>
      <c r="J70" s="69"/>
      <c r="K70" s="81"/>
      <c r="L70" s="81"/>
      <c r="M70" s="81"/>
      <c r="N70" s="81"/>
      <c r="O70" s="81"/>
      <c r="P70" s="81"/>
    </row>
    <row r="71" spans="1:16" s="68" customFormat="1" ht="26.25" customHeight="1">
      <c r="A71" s="76" t="s">
        <v>154</v>
      </c>
      <c r="B71" s="76"/>
      <c r="C71" s="82" t="s">
        <v>155</v>
      </c>
      <c r="D71" s="166" t="s">
        <v>63</v>
      </c>
      <c r="E71" s="165">
        <f>E69</f>
        <v>100</v>
      </c>
      <c r="F71" s="80"/>
      <c r="G71" s="81"/>
      <c r="H71" s="80"/>
      <c r="I71" s="80"/>
      <c r="J71" s="69"/>
      <c r="K71" s="81"/>
      <c r="L71" s="81"/>
      <c r="M71" s="81"/>
      <c r="N71" s="81"/>
      <c r="O71" s="81"/>
      <c r="P71" s="81"/>
    </row>
    <row r="72" spans="1:16" s="68" customFormat="1" ht="56.25" customHeight="1">
      <c r="A72" s="76" t="s">
        <v>156</v>
      </c>
      <c r="B72" s="76"/>
      <c r="C72" s="82" t="s">
        <v>102</v>
      </c>
      <c r="D72" s="166" t="s">
        <v>60</v>
      </c>
      <c r="E72" s="165">
        <f>ROUND(E71*1.15,0)</f>
        <v>115</v>
      </c>
      <c r="F72" s="80"/>
      <c r="G72" s="81"/>
      <c r="H72" s="80"/>
      <c r="I72" s="80"/>
      <c r="J72" s="69"/>
      <c r="K72" s="81"/>
      <c r="L72" s="81"/>
      <c r="M72" s="81"/>
      <c r="N72" s="81"/>
      <c r="O72" s="81"/>
      <c r="P72" s="81"/>
    </row>
    <row r="73" spans="1:16" s="68" customFormat="1" ht="51">
      <c r="A73" s="76" t="s">
        <v>157</v>
      </c>
      <c r="B73" s="76"/>
      <c r="C73" s="82" t="s">
        <v>107</v>
      </c>
      <c r="D73" s="166" t="s">
        <v>60</v>
      </c>
      <c r="E73" s="165">
        <f>E72</f>
        <v>115</v>
      </c>
      <c r="F73" s="80"/>
      <c r="G73" s="81"/>
      <c r="H73" s="80"/>
      <c r="I73" s="80"/>
      <c r="J73" s="69"/>
      <c r="K73" s="81"/>
      <c r="L73" s="81"/>
      <c r="M73" s="81"/>
      <c r="N73" s="81"/>
      <c r="O73" s="81"/>
      <c r="P73" s="81"/>
    </row>
    <row r="74" spans="1:16" s="68" customFormat="1" ht="12.75">
      <c r="A74" s="76" t="s">
        <v>158</v>
      </c>
      <c r="B74" s="76"/>
      <c r="C74" s="82" t="s">
        <v>140</v>
      </c>
      <c r="D74" s="166" t="s">
        <v>125</v>
      </c>
      <c r="E74" s="165">
        <f>ROUND(E71*0.05,0)</f>
        <v>5</v>
      </c>
      <c r="F74" s="80"/>
      <c r="G74" s="81"/>
      <c r="H74" s="80"/>
      <c r="I74" s="80"/>
      <c r="J74" s="69"/>
      <c r="K74" s="81"/>
      <c r="L74" s="81"/>
      <c r="M74" s="81"/>
      <c r="N74" s="81"/>
      <c r="O74" s="81"/>
      <c r="P74" s="81"/>
    </row>
    <row r="75" spans="1:16" s="68" customFormat="1" ht="12.75">
      <c r="A75" s="76" t="s">
        <v>159</v>
      </c>
      <c r="B75" s="76"/>
      <c r="C75" s="82" t="s">
        <v>160</v>
      </c>
      <c r="D75" s="166" t="s">
        <v>134</v>
      </c>
      <c r="E75" s="165">
        <f>E69*2</f>
        <v>200</v>
      </c>
      <c r="F75" s="80"/>
      <c r="G75" s="81"/>
      <c r="H75" s="80"/>
      <c r="I75" s="80"/>
      <c r="J75" s="69"/>
      <c r="K75" s="81"/>
      <c r="L75" s="81"/>
      <c r="M75" s="81"/>
      <c r="N75" s="81"/>
      <c r="O75" s="81"/>
      <c r="P75" s="81"/>
    </row>
    <row r="76" spans="1:16" s="68" customFormat="1" ht="27" customHeight="1">
      <c r="A76" s="76" t="s">
        <v>161</v>
      </c>
      <c r="B76" s="76"/>
      <c r="C76" s="78" t="s">
        <v>162</v>
      </c>
      <c r="D76" s="162" t="s">
        <v>70</v>
      </c>
      <c r="E76" s="162">
        <v>11</v>
      </c>
      <c r="F76" s="83"/>
      <c r="G76" s="69"/>
      <c r="H76" s="83"/>
      <c r="I76" s="84"/>
      <c r="J76" s="69"/>
      <c r="K76" s="69"/>
      <c r="L76" s="69"/>
      <c r="M76" s="69"/>
      <c r="N76" s="69"/>
      <c r="O76" s="69"/>
      <c r="P76" s="69"/>
    </row>
    <row r="77" spans="1:16" s="68" customFormat="1" ht="38.25">
      <c r="A77" s="76" t="s">
        <v>163</v>
      </c>
      <c r="B77" s="76"/>
      <c r="C77" s="78" t="s">
        <v>164</v>
      </c>
      <c r="D77" s="160" t="s">
        <v>165</v>
      </c>
      <c r="E77" s="160">
        <v>3</v>
      </c>
      <c r="F77" s="83"/>
      <c r="G77" s="69"/>
      <c r="H77" s="83"/>
      <c r="I77" s="84"/>
      <c r="J77" s="69"/>
      <c r="K77" s="69"/>
      <c r="L77" s="69"/>
      <c r="M77" s="69"/>
      <c r="N77" s="69"/>
      <c r="O77" s="69"/>
      <c r="P77" s="69"/>
    </row>
    <row r="78" spans="1:16" s="68" customFormat="1" ht="53.25" customHeight="1" thickBot="1">
      <c r="A78" s="86" t="s">
        <v>166</v>
      </c>
      <c r="B78" s="86"/>
      <c r="C78" s="87" t="s">
        <v>167</v>
      </c>
      <c r="D78" s="168" t="s">
        <v>105</v>
      </c>
      <c r="E78" s="168">
        <v>15</v>
      </c>
      <c r="F78" s="88"/>
      <c r="G78" s="89"/>
      <c r="H78" s="88"/>
      <c r="I78" s="90"/>
      <c r="J78" s="89"/>
      <c r="K78" s="89"/>
      <c r="L78" s="89"/>
      <c r="M78" s="89"/>
      <c r="N78" s="89"/>
      <c r="O78" s="89"/>
      <c r="P78" s="89"/>
    </row>
    <row r="79" spans="3:17" s="91" customFormat="1" ht="12.75">
      <c r="C79" s="158" t="s">
        <v>29</v>
      </c>
      <c r="D79" s="169"/>
      <c r="E79" s="170"/>
      <c r="F79" s="92"/>
      <c r="G79" s="92"/>
      <c r="H79" s="92"/>
      <c r="I79" s="92"/>
      <c r="J79" s="92"/>
      <c r="K79" s="92"/>
      <c r="L79" s="93"/>
      <c r="M79" s="93"/>
      <c r="N79" s="93"/>
      <c r="O79" s="93"/>
      <c r="P79" s="93"/>
      <c r="Q79" s="94"/>
    </row>
    <row r="80" spans="3:16" ht="12.75">
      <c r="C80" s="154" t="s">
        <v>188</v>
      </c>
      <c r="D80" s="155"/>
      <c r="E80" s="155"/>
      <c r="F80" s="155"/>
      <c r="G80" s="155"/>
      <c r="H80" s="155"/>
      <c r="I80" s="155"/>
      <c r="J80" s="155"/>
      <c r="K80" s="156"/>
      <c r="L80" s="95"/>
      <c r="M80" s="95"/>
      <c r="N80" s="95"/>
      <c r="O80" s="95"/>
      <c r="P80" s="96"/>
    </row>
    <row r="81" spans="3:16" s="91" customFormat="1" ht="12.75">
      <c r="C81" s="157" t="s">
        <v>189</v>
      </c>
      <c r="D81" s="155"/>
      <c r="E81" s="155"/>
      <c r="F81" s="155"/>
      <c r="G81" s="155"/>
      <c r="H81" s="155"/>
      <c r="I81" s="155"/>
      <c r="J81" s="155"/>
      <c r="K81" s="156"/>
      <c r="L81" s="84"/>
      <c r="M81" s="84"/>
      <c r="N81" s="84"/>
      <c r="O81" s="84"/>
      <c r="P81" s="84"/>
    </row>
    <row r="82" spans="1:5" ht="12.75">
      <c r="A82" s="97"/>
      <c r="B82" s="97"/>
      <c r="C82" s="98"/>
      <c r="E82" s="172"/>
    </row>
    <row r="83" spans="1:11" ht="12.75">
      <c r="A83" s="99" t="s">
        <v>13</v>
      </c>
      <c r="B83" s="99"/>
      <c r="C83" s="100"/>
      <c r="E83" s="173"/>
      <c r="F83" s="102"/>
      <c r="G83" s="102" t="s">
        <v>31</v>
      </c>
      <c r="H83" s="100"/>
      <c r="I83" s="100"/>
      <c r="J83" s="100"/>
      <c r="K83" s="100"/>
    </row>
    <row r="84" spans="1:11" ht="12.75">
      <c r="A84" s="99"/>
      <c r="B84" s="99"/>
      <c r="C84" s="101" t="s">
        <v>14</v>
      </c>
      <c r="D84" s="174"/>
      <c r="E84" s="173"/>
      <c r="G84" s="102"/>
      <c r="H84" s="101" t="s">
        <v>14</v>
      </c>
      <c r="I84" s="101"/>
      <c r="J84" s="101"/>
      <c r="K84" s="101"/>
    </row>
    <row r="85" spans="1:11" ht="12.75">
      <c r="A85" s="99"/>
      <c r="B85" s="99"/>
      <c r="C85" s="99"/>
      <c r="D85" s="173"/>
      <c r="E85" s="173"/>
      <c r="F85" s="102"/>
      <c r="G85" s="101"/>
      <c r="H85" s="101"/>
      <c r="I85" s="101"/>
      <c r="J85" s="101"/>
      <c r="K85" s="101"/>
    </row>
    <row r="86" spans="1:11" ht="12.75">
      <c r="A86" s="99" t="s">
        <v>15</v>
      </c>
      <c r="B86" s="99"/>
      <c r="C86" s="99"/>
      <c r="D86" s="175"/>
      <c r="E86" s="173"/>
      <c r="F86" s="102"/>
      <c r="G86" s="101"/>
      <c r="H86" s="101"/>
      <c r="I86" s="101"/>
      <c r="J86" s="101"/>
      <c r="K86" s="101"/>
    </row>
    <row r="87" spans="1:11" ht="12.75">
      <c r="A87" s="103"/>
      <c r="B87" s="103"/>
      <c r="C87" s="103"/>
      <c r="D87" s="176"/>
      <c r="E87" s="176"/>
      <c r="F87" s="105"/>
      <c r="G87" s="104"/>
      <c r="H87" s="104"/>
      <c r="I87" s="104"/>
      <c r="J87" s="104"/>
      <c r="K87" s="104"/>
    </row>
  </sheetData>
  <sheetProtection/>
  <mergeCells count="16">
    <mergeCell ref="C81:K81"/>
    <mergeCell ref="A1:P1"/>
    <mergeCell ref="A2:P2"/>
    <mergeCell ref="H11:J11"/>
    <mergeCell ref="B13:B14"/>
    <mergeCell ref="C80:K80"/>
    <mergeCell ref="A16:E16"/>
    <mergeCell ref="A33:E33"/>
    <mergeCell ref="K11:M11"/>
    <mergeCell ref="N12:O12"/>
    <mergeCell ref="A13:A14"/>
    <mergeCell ref="C13:C14"/>
    <mergeCell ref="D13:D14"/>
    <mergeCell ref="E13:E14"/>
    <mergeCell ref="F13:K13"/>
    <mergeCell ref="L13:P13"/>
  </mergeCells>
  <printOptions horizontalCentered="1"/>
  <pageMargins left="0.7874015748031497" right="0.7874015748031497" top="0.984251968503937" bottom="0.984251968503937" header="0.7874015748031497" footer="0"/>
  <pageSetup horizontalDpi="300" verticalDpi="3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</cp:lastModifiedBy>
  <cp:lastPrinted>2013-08-07T12:29:23Z</cp:lastPrinted>
  <dcterms:created xsi:type="dcterms:W3CDTF">2013-08-07T05:55:23Z</dcterms:created>
  <dcterms:modified xsi:type="dcterms:W3CDTF">2013-08-07T12:30:05Z</dcterms:modified>
  <cp:category/>
  <cp:version/>
  <cp:contentType/>
  <cp:contentStatus/>
</cp:coreProperties>
</file>