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firstSheet="2" activeTab="9"/>
  </bookViews>
  <sheets>
    <sheet name="MD b.vec 5.g  " sheetId="1" r:id="rId1"/>
    <sheet name="MD b. vec 5.g.kvalit" sheetId="2" r:id="rId2"/>
    <sheet name="Pašv.pedag PII" sheetId="3" r:id="rId3"/>
    <sheet name="Pašv. visp.izgl.kval." sheetId="4" r:id="rId4"/>
    <sheet name="Pašv.interešu izgl. kval" sheetId="5" r:id="rId5"/>
    <sheet name="MD visp.izgl." sheetId="6" r:id="rId6"/>
    <sheet name=" MD  visp.izgl.kvalit" sheetId="7" r:id="rId7"/>
    <sheet name="MD interešu izgl" sheetId="8" r:id="rId8"/>
    <sheet name="MD interešu izgl.kvalit" sheetId="9" r:id="rId9"/>
    <sheet name="MD internātpamatsk." sheetId="10" r:id="rId10"/>
    <sheet name="Lapa1" sheetId="11" r:id="rId11"/>
  </sheets>
  <definedNames/>
  <calcPr fullCalcOnLoad="1"/>
</workbook>
</file>

<file path=xl/sharedStrings.xml><?xml version="1.0" encoding="utf-8"?>
<sst xmlns="http://schemas.openxmlformats.org/spreadsheetml/2006/main" count="516" uniqueCount="141">
  <si>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</si>
  <si>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</si>
  <si>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</si>
  <si>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</si>
  <si>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</si>
  <si>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</si>
  <si>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</si>
  <si>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</si>
  <si>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</si>
  <si>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</si>
  <si>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</si>
  <si>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</si>
  <si>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</si>
  <si>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</si>
  <si>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</si>
  <si>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</si>
  <si>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</si>
  <si>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</si>
  <si>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</si>
  <si>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</si>
  <si>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</si>
  <si>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</si>
  <si>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</si>
  <si>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</si>
  <si>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</si>
  <si>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</si>
  <si>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</si>
  <si>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</si>
  <si>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</si>
  <si>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</si>
  <si>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</si>
  <si>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</si>
  <si>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</si>
  <si>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</si>
  <si>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</si>
  <si>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</si>
  <si>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</si>
  <si>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</si>
  <si>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</si>
  <si>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</si>
  <si>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</si>
  <si>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</si>
  <si>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</si>
  <si>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</si>
  <si>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</si>
  <si>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</si>
  <si>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</si>
  <si>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</si>
  <si>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</si>
  <si>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</si>
  <si>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 sporta skolu pedagogu daļējai darba samaksai un valsts sociālās apdrošināšanas</t>
  </si>
  <si>
    <t>Madonas bērnu un jauniešu centrs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</si>
  <si>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</si>
  <si>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</si>
  <si>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</si>
  <si>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</si>
  <si>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</si>
  <si>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</si>
  <si>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</si>
  <si>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</si>
  <si>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</si>
  <si>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</si>
  <si>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</si>
  <si>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</si>
  <si>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Rezerve</t>
  </si>
  <si>
    <t>Andreja Eglīša Ļaudonas vidusskola</t>
  </si>
  <si>
    <t>Mērķdotācijas sadalījums  Madonas novada pašvaldību izglītības iestādēs bērnu</t>
  </si>
  <si>
    <t xml:space="preserve">no piecu gadu vecuma izglītošanā nodarbināto pedagogu darba samaksai un valsts </t>
  </si>
  <si>
    <t>Mērķdotācijas sadalījums  Madonas novada pašvaldības pamata un vispārējās</t>
  </si>
  <si>
    <t>Mērķdotācijas sadalījums  Madonas novada pašvaldības interešu izglītības programmu</t>
  </si>
  <si>
    <t>Pirmskolas izglītības iestāde "Kastanītis"</t>
  </si>
  <si>
    <t>3.kvalitātes pakāpe (likmes)</t>
  </si>
  <si>
    <t>3.kvalitātes pakāpe</t>
  </si>
  <si>
    <t>4.kvalitātes pakāpe</t>
  </si>
  <si>
    <t>3. kvalitātes pakāpe (likmes)</t>
  </si>
  <si>
    <t>4. kvalitātes pakāpe (likmes)</t>
  </si>
  <si>
    <t>5. kvalitātes pakāpe (likmes)</t>
  </si>
  <si>
    <t>Madonas pilsētas 2.vidusskola</t>
  </si>
  <si>
    <t>Kopā</t>
  </si>
  <si>
    <t xml:space="preserve">Mērķdotācija izglītības pasākumiem </t>
  </si>
  <si>
    <t xml:space="preserve">Sociālā apdrošināšana  EUR </t>
  </si>
  <si>
    <t>Mēnesī tarifikācijai EUR</t>
  </si>
  <si>
    <t xml:space="preserve">Darba samaksa EUR </t>
  </si>
  <si>
    <t>Kopā  EUR</t>
  </si>
  <si>
    <t>Pedagogu darba samaksai un valsts sociālās apdrošināšanas iemaksām EUR</t>
  </si>
  <si>
    <t>Pārējiem izdevumiem EUR</t>
  </si>
  <si>
    <t>3. kvalitātes pakāpe EUR</t>
  </si>
  <si>
    <t>4.kvalitātes pakāpe EUR</t>
  </si>
  <si>
    <t>Kopā EUR</t>
  </si>
  <si>
    <t>Sociālā apdrošināšana  EUR</t>
  </si>
  <si>
    <t>Tarifikācijai mēnesī EUR</t>
  </si>
  <si>
    <t>4.kvalitātes pakāpe (likmes)</t>
  </si>
  <si>
    <t xml:space="preserve">Nosacīto bērnu skaits </t>
  </si>
  <si>
    <t>Piemaksa par kvalitātes pakāpi pedagogiem</t>
  </si>
  <si>
    <t xml:space="preserve">3, kvalitātes pakāpe </t>
  </si>
  <si>
    <t xml:space="preserve">4.kvalitātes pakāpe </t>
  </si>
  <si>
    <t xml:space="preserve">5.kvalitātes pakāpe </t>
  </si>
  <si>
    <t>vidējās izglītības iestāžu  pedagogu darba samaksai  un valsts sociālās</t>
  </si>
  <si>
    <t xml:space="preserve">Nosacīto skolēnu skaits </t>
  </si>
  <si>
    <t>.</t>
  </si>
  <si>
    <t>Pašvaldības finansējuma sadalījums  Madonas novada pašvaldības pamata un vispārējās</t>
  </si>
  <si>
    <t>Madonas Bērnu un jauniešu centrs</t>
  </si>
  <si>
    <t>J.Norviļa Madonas Mūzikas skola</t>
  </si>
  <si>
    <t>Madonas bērnu un jaunatnes sporta skola</t>
  </si>
  <si>
    <t xml:space="preserve">Pašvaldības finansējuma sadalījums  Madonas novada pašvaldības pirmskolas izglītības iestādēs </t>
  </si>
  <si>
    <t>Pašvaldības finansējuma sadalījums  Madonas novada pašvaldības interešu un profesionālās ievirzes</t>
  </si>
  <si>
    <t>Skolēnu skaits 79</t>
  </si>
  <si>
    <t>Pavisam internātpamatskolai</t>
  </si>
  <si>
    <t>Stundu skaits</t>
  </si>
  <si>
    <t xml:space="preserve">5.kvalitātes pakāpe  </t>
  </si>
  <si>
    <t>Bērnu skaits uz 1.09.2016.</t>
  </si>
  <si>
    <t>Kopā       4.mēnešiem      2016.g                 EUR</t>
  </si>
  <si>
    <t>Skolēnu skaits uz 01.09.2016.</t>
  </si>
  <si>
    <t>Darba samaksa EUR  (45,-)</t>
  </si>
  <si>
    <t>Darba samaksa EUR  (114,-)</t>
  </si>
  <si>
    <t>Darba samaksa EUR  (140)</t>
  </si>
  <si>
    <t>Mārcienas sākumskola</t>
  </si>
  <si>
    <t>J.Simsona Madonas Mākslas skola</t>
  </si>
  <si>
    <t xml:space="preserve">Darba samaksa EUR  </t>
  </si>
  <si>
    <t>Dzelzavas  internātpamatskolai 2017.gada 8. mēnešiem</t>
  </si>
  <si>
    <t xml:space="preserve"> obligātajām iemaksām 2017.gada astoņiem mēnešiem</t>
  </si>
  <si>
    <t>Kopā       8.mēnešiem      2017.g                 EUR</t>
  </si>
  <si>
    <t>sociālās apdrošināšanas obligātajām iemaksām 2017.gada astoņiem mēnešiem</t>
  </si>
  <si>
    <t xml:space="preserve"> apdrošināšanas obligātajām iemaksām 2017.gada astoņiem  mēnešiem</t>
  </si>
  <si>
    <t>MD</t>
  </si>
  <si>
    <t>Mēnesī tarifikācijai janv.-augusts EUR</t>
  </si>
  <si>
    <t>Atlikums novirzīts uz vispārējo izglītību</t>
  </si>
  <si>
    <t>Kopā  MD</t>
  </si>
  <si>
    <t>MD no kvalitātes piemaksām</t>
  </si>
  <si>
    <t>Pielikums</t>
  </si>
  <si>
    <t>lēmumam Nr.2 (protokols Nr.1, 2.p.)</t>
  </si>
  <si>
    <t>lēmumam Nr.3 (protokols Nr.1, 3.p.)</t>
  </si>
  <si>
    <t>Madonas novada pašvaldības domes 12.01.2017.</t>
  </si>
  <si>
    <t xml:space="preserve">no piecu gadu vecuma izglītošanā nodarbināto pedagogu piemaksai par kvalitāti un valsts </t>
  </si>
  <si>
    <t>lēmumam Nr.5 (protokols Nr.1, 5.p.)</t>
  </si>
  <si>
    <t xml:space="preserve">vidējās izglītības iestāžu   pedagogu piemaksai par kvalitāti   un valsts </t>
  </si>
  <si>
    <t xml:space="preserve">izglītības iestāžu   pedagogu piemaksai par kvalitāti   un valsts </t>
  </si>
  <si>
    <t>lēmumam Nr.4 (protokols Nr.1, 4.p.)</t>
  </si>
  <si>
    <r>
      <t xml:space="preserve">Mērķdotācijas sadalījums  Madonas novada pašvaldības </t>
    </r>
    <r>
      <rPr>
        <b/>
        <sz val="11"/>
        <rFont val="Times New Roman"/>
        <family val="1"/>
      </rPr>
      <t>interešu</t>
    </r>
    <r>
      <rPr>
        <b/>
        <sz val="11"/>
        <color indexed="8"/>
        <rFont val="Times New Roman"/>
        <family val="1"/>
      </rPr>
      <t xml:space="preserve"> izglītības programmu</t>
    </r>
  </si>
  <si>
    <r>
      <t xml:space="preserve">un sporta skolu pedagogu </t>
    </r>
    <r>
      <rPr>
        <b/>
        <sz val="11"/>
        <rFont val="Times New Roman"/>
        <family val="1"/>
      </rPr>
      <t>piemaksai par kvalitāti</t>
    </r>
    <r>
      <rPr>
        <b/>
        <sz val="11"/>
        <color indexed="8"/>
        <rFont val="Times New Roman"/>
        <family val="1"/>
      </rPr>
      <t xml:space="preserve"> un valsts sociālās apdrošināšanas</t>
    </r>
  </si>
  <si>
    <t xml:space="preserve"> nodarbināto pedagogu piemaksai par kvalitāti un valsts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</si>
</sst>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6" fontId="5" fillId="0" borderId="11" xfId="0" applyNumberFormat="1" applyFont="1" applyBorder="1" applyAlignment="1">
      <alignment/>
    </xf>
    <xf numFmtId="0" fontId="6" fillId="32" borderId="1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" fontId="4" fillId="34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1" xfId="0" applyFont="1" applyFill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1" xfId="0" applyFont="1" applyBorder="1" applyAlignment="1">
      <alignment/>
    </xf>
    <xf numFmtId="0" fontId="26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/>
    </xf>
    <xf numFmtId="0" fontId="30" fillId="0" borderId="11" xfId="0" applyFont="1" applyBorder="1" applyAlignment="1">
      <alignment/>
    </xf>
    <xf numFmtId="1" fontId="31" fillId="0" borderId="11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0" fillId="0" borderId="11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27" fillId="0" borderId="11" xfId="0" applyFont="1" applyBorder="1" applyAlignment="1">
      <alignment/>
    </xf>
    <xf numFmtId="0" fontId="32" fillId="0" borderId="11" xfId="0" applyFont="1" applyBorder="1" applyAlignment="1">
      <alignment/>
    </xf>
    <xf numFmtId="1" fontId="32" fillId="0" borderId="11" xfId="0" applyNumberFormat="1" applyFont="1" applyBorder="1" applyAlignment="1">
      <alignment/>
    </xf>
    <xf numFmtId="1" fontId="32" fillId="35" borderId="11" xfId="0" applyNumberFormat="1" applyFont="1" applyFill="1" applyBorder="1" applyAlignment="1">
      <alignment/>
    </xf>
    <xf numFmtId="0" fontId="27" fillId="33" borderId="11" xfId="0" applyFont="1" applyFill="1" applyBorder="1" applyAlignment="1">
      <alignment/>
    </xf>
    <xf numFmtId="1" fontId="26" fillId="0" borderId="0" xfId="0" applyNumberFormat="1" applyFont="1" applyAlignment="1">
      <alignment/>
    </xf>
    <xf numFmtId="0" fontId="35" fillId="0" borderId="11" xfId="0" applyFont="1" applyBorder="1" applyAlignment="1">
      <alignment vertical="top" wrapText="1"/>
    </xf>
    <xf numFmtId="0" fontId="30" fillId="35" borderId="11" xfId="0" applyFont="1" applyFill="1" applyBorder="1" applyAlignment="1">
      <alignment wrapText="1"/>
    </xf>
    <xf numFmtId="0" fontId="30" fillId="0" borderId="13" xfId="0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31" fillId="0" borderId="11" xfId="0" applyFont="1" applyBorder="1" applyAlignment="1">
      <alignment vertical="top"/>
    </xf>
    <xf numFmtId="0" fontId="30" fillId="35" borderId="11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35" fillId="0" borderId="11" xfId="0" applyFont="1" applyBorder="1" applyAlignment="1">
      <alignment/>
    </xf>
    <xf numFmtId="1" fontId="35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" fontId="35" fillId="35" borderId="11" xfId="0" applyNumberFormat="1" applyFont="1" applyFill="1" applyBorder="1" applyAlignment="1">
      <alignment/>
    </xf>
    <xf numFmtId="2" fontId="30" fillId="0" borderId="0" xfId="0" applyNumberFormat="1" applyFont="1" applyAlignment="1">
      <alignment/>
    </xf>
    <xf numFmtId="0" fontId="36" fillId="33" borderId="11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1" fontId="31" fillId="33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1" fontId="30" fillId="0" borderId="0" xfId="0" applyNumberFormat="1" applyFont="1" applyAlignment="1">
      <alignment/>
    </xf>
    <xf numFmtId="0" fontId="28" fillId="0" borderId="11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30" fillId="35" borderId="11" xfId="0" applyFont="1" applyFill="1" applyBorder="1" applyAlignment="1">
      <alignment vertical="top" wrapText="1"/>
    </xf>
    <xf numFmtId="0" fontId="30" fillId="0" borderId="11" xfId="0" applyFont="1" applyBorder="1" applyAlignment="1">
      <alignment horizontal="center" vertical="top"/>
    </xf>
    <xf numFmtId="0" fontId="30" fillId="35" borderId="11" xfId="0" applyFont="1" applyFill="1" applyBorder="1" applyAlignment="1">
      <alignment vertical="top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" fontId="30" fillId="0" borderId="11" xfId="0" applyNumberFormat="1" applyFont="1" applyBorder="1" applyAlignment="1">
      <alignment/>
    </xf>
    <xf numFmtId="1" fontId="31" fillId="0" borderId="11" xfId="0" applyNumberFormat="1" applyFont="1" applyBorder="1" applyAlignment="1">
      <alignment/>
    </xf>
    <xf numFmtId="1" fontId="30" fillId="35" borderId="11" xfId="0" applyNumberFormat="1" applyFont="1" applyFill="1" applyBorder="1" applyAlignment="1">
      <alignment/>
    </xf>
    <xf numFmtId="170" fontId="30" fillId="0" borderId="11" xfId="0" applyNumberFormat="1" applyFont="1" applyFill="1" applyBorder="1" applyAlignment="1">
      <alignment/>
    </xf>
    <xf numFmtId="0" fontId="30" fillId="6" borderId="11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/>
    </xf>
    <xf numFmtId="0" fontId="30" fillId="6" borderId="11" xfId="0" applyFont="1" applyFill="1" applyBorder="1" applyAlignment="1">
      <alignment/>
    </xf>
    <xf numFmtId="1" fontId="30" fillId="6" borderId="11" xfId="0" applyNumberFormat="1" applyFont="1" applyFill="1" applyBorder="1" applyAlignment="1">
      <alignment/>
    </xf>
    <xf numFmtId="1" fontId="31" fillId="6" borderId="11" xfId="0" applyNumberFormat="1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/>
    </xf>
    <xf numFmtId="0" fontId="33" fillId="32" borderId="11" xfId="0" applyFont="1" applyFill="1" applyBorder="1" applyAlignment="1">
      <alignment/>
    </xf>
    <xf numFmtId="0" fontId="30" fillId="32" borderId="11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2" fillId="0" borderId="12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1" fontId="32" fillId="0" borderId="16" xfId="0" applyNumberFormat="1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8" xfId="0" applyFont="1" applyBorder="1" applyAlignment="1">
      <alignment/>
    </xf>
    <xf numFmtId="1" fontId="32" fillId="0" borderId="11" xfId="0" applyNumberFormat="1" applyFont="1" applyBorder="1" applyAlignment="1">
      <alignment vertical="top" wrapText="1"/>
    </xf>
    <xf numFmtId="0" fontId="32" fillId="35" borderId="11" xfId="0" applyFont="1" applyFill="1" applyBorder="1" applyAlignment="1">
      <alignment vertical="top" wrapText="1"/>
    </xf>
    <xf numFmtId="1" fontId="28" fillId="0" borderId="11" xfId="0" applyNumberFormat="1" applyFont="1" applyBorder="1" applyAlignment="1">
      <alignment horizontal="center" vertical="top"/>
    </xf>
    <xf numFmtId="0" fontId="28" fillId="35" borderId="11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0" fontId="32" fillId="35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6" fontId="32" fillId="0" borderId="11" xfId="0" applyNumberFormat="1" applyFont="1" applyBorder="1" applyAlignment="1">
      <alignment/>
    </xf>
    <xf numFmtId="173" fontId="32" fillId="0" borderId="11" xfId="0" applyNumberFormat="1" applyFont="1" applyBorder="1" applyAlignment="1">
      <alignment/>
    </xf>
    <xf numFmtId="170" fontId="32" fillId="0" borderId="11" xfId="0" applyNumberFormat="1" applyFont="1" applyBorder="1" applyAlignment="1">
      <alignment/>
    </xf>
    <xf numFmtId="1" fontId="33" fillId="0" borderId="11" xfId="0" applyNumberFormat="1" applyFont="1" applyBorder="1" applyAlignment="1">
      <alignment/>
    </xf>
    <xf numFmtId="173" fontId="33" fillId="33" borderId="11" xfId="0" applyNumberFormat="1" applyFont="1" applyFill="1" applyBorder="1" applyAlignment="1">
      <alignment/>
    </xf>
    <xf numFmtId="1" fontId="33" fillId="33" borderId="11" xfId="0" applyNumberFormat="1" applyFont="1" applyFill="1" applyBorder="1" applyAlignment="1">
      <alignment/>
    </xf>
    <xf numFmtId="1" fontId="34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12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1" fontId="35" fillId="0" borderId="16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8" xfId="0" applyFont="1" applyBorder="1" applyAlignment="1">
      <alignment/>
    </xf>
    <xf numFmtId="1" fontId="35" fillId="0" borderId="11" xfId="0" applyNumberFormat="1" applyFont="1" applyBorder="1" applyAlignment="1">
      <alignment vertical="top" wrapText="1"/>
    </xf>
    <xf numFmtId="0" fontId="35" fillId="35" borderId="11" xfId="0" applyFont="1" applyFill="1" applyBorder="1" applyAlignment="1">
      <alignment vertical="top" wrapText="1"/>
    </xf>
    <xf numFmtId="1" fontId="30" fillId="0" borderId="11" xfId="0" applyNumberFormat="1" applyFont="1" applyBorder="1" applyAlignment="1">
      <alignment horizontal="center" vertical="top"/>
    </xf>
    <xf numFmtId="0" fontId="30" fillId="35" borderId="11" xfId="0" applyFont="1" applyFill="1" applyBorder="1" applyAlignment="1">
      <alignment horizontal="center" vertical="top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0" fontId="35" fillId="35" borderId="1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6" fontId="35" fillId="0" borderId="11" xfId="0" applyNumberFormat="1" applyFont="1" applyBorder="1" applyAlignment="1">
      <alignment/>
    </xf>
    <xf numFmtId="173" fontId="35" fillId="0" borderId="11" xfId="0" applyNumberFormat="1" applyFont="1" applyBorder="1" applyAlignment="1">
      <alignment/>
    </xf>
    <xf numFmtId="170" fontId="35" fillId="0" borderId="11" xfId="0" applyNumberFormat="1" applyFont="1" applyBorder="1" applyAlignment="1">
      <alignment/>
    </xf>
    <xf numFmtId="1" fontId="36" fillId="0" borderId="11" xfId="0" applyNumberFormat="1" applyFont="1" applyBorder="1" applyAlignment="1">
      <alignment/>
    </xf>
    <xf numFmtId="173" fontId="36" fillId="33" borderId="11" xfId="0" applyNumberFormat="1" applyFont="1" applyFill="1" applyBorder="1" applyAlignment="1">
      <alignment/>
    </xf>
    <xf numFmtId="1" fontId="36" fillId="33" borderId="11" xfId="0" applyNumberFormat="1" applyFont="1" applyFill="1" applyBorder="1" applyAlignment="1">
      <alignment/>
    </xf>
    <xf numFmtId="1" fontId="36" fillId="0" borderId="0" xfId="0" applyNumberFormat="1" applyFont="1" applyAlignment="1">
      <alignment/>
    </xf>
    <xf numFmtId="0" fontId="35" fillId="0" borderId="0" xfId="0" applyFont="1" applyAlignment="1">
      <alignment/>
    </xf>
    <xf numFmtId="1" fontId="31" fillId="0" borderId="0" xfId="0" applyNumberFormat="1" applyFont="1" applyAlignment="1">
      <alignment/>
    </xf>
    <xf numFmtId="173" fontId="35" fillId="35" borderId="11" xfId="0" applyNumberFormat="1" applyFont="1" applyFill="1" applyBorder="1" applyAlignment="1">
      <alignment/>
    </xf>
    <xf numFmtId="0" fontId="35" fillId="0" borderId="11" xfId="0" applyFont="1" applyBorder="1" applyAlignment="1">
      <alignment wrapText="1"/>
    </xf>
    <xf numFmtId="173" fontId="36" fillId="32" borderId="11" xfId="0" applyNumberFormat="1" applyFont="1" applyFill="1" applyBorder="1" applyAlignment="1">
      <alignment/>
    </xf>
    <xf numFmtId="0" fontId="32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8" fillId="0" borderId="15" xfId="0" applyFont="1" applyBorder="1" applyAlignment="1">
      <alignment horizontal="center" vertical="top"/>
    </xf>
    <xf numFmtId="0" fontId="32" fillId="0" borderId="15" xfId="0" applyFont="1" applyBorder="1" applyAlignment="1">
      <alignment horizontal="center"/>
    </xf>
    <xf numFmtId="1" fontId="33" fillId="0" borderId="15" xfId="0" applyNumberFormat="1" applyFont="1" applyBorder="1" applyAlignment="1">
      <alignment/>
    </xf>
    <xf numFmtId="173" fontId="32" fillId="0" borderId="11" xfId="0" applyNumberFormat="1" applyFont="1" applyFill="1" applyBorder="1" applyAlignment="1">
      <alignment/>
    </xf>
    <xf numFmtId="1" fontId="32" fillId="0" borderId="11" xfId="0" applyNumberFormat="1" applyFont="1" applyFill="1" applyBorder="1" applyAlignment="1">
      <alignment/>
    </xf>
    <xf numFmtId="2" fontId="32" fillId="35" borderId="11" xfId="0" applyNumberFormat="1" applyFont="1" applyFill="1" applyBorder="1" applyAlignment="1">
      <alignment/>
    </xf>
    <xf numFmtId="1" fontId="26" fillId="0" borderId="0" xfId="0" applyNumberFormat="1" applyFont="1" applyBorder="1" applyAlignment="1">
      <alignment/>
    </xf>
    <xf numFmtId="1" fontId="33" fillId="33" borderId="0" xfId="0" applyNumberFormat="1" applyFont="1" applyFill="1" applyBorder="1" applyAlignment="1">
      <alignment/>
    </xf>
    <xf numFmtId="1" fontId="26" fillId="34" borderId="0" xfId="0" applyNumberFormat="1" applyFont="1" applyFill="1" applyAlignment="1">
      <alignment/>
    </xf>
    <xf numFmtId="0" fontId="26" fillId="34" borderId="0" xfId="0" applyFont="1" applyFill="1" applyBorder="1" applyAlignment="1">
      <alignment/>
    </xf>
    <xf numFmtId="1" fontId="33" fillId="34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3" xfId="0" applyFont="1" applyFill="1" applyBorder="1" applyAlignment="1">
      <alignment/>
    </xf>
    <xf numFmtId="1" fontId="30" fillId="0" borderId="0" xfId="0" applyNumberFormat="1" applyFont="1" applyBorder="1" applyAlignment="1">
      <alignment/>
    </xf>
    <xf numFmtId="0" fontId="35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0" xfId="0" applyFont="1" applyFill="1" applyAlignment="1">
      <alignment/>
    </xf>
    <xf numFmtId="1" fontId="30" fillId="34" borderId="0" xfId="0" applyNumberFormat="1" applyFont="1" applyFill="1" applyBorder="1" applyAlignment="1">
      <alignment/>
    </xf>
    <xf numFmtId="1" fontId="35" fillId="34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" fontId="30" fillId="0" borderId="0" xfId="0" applyNumberFormat="1" applyFont="1" applyFill="1" applyAlignment="1">
      <alignment/>
    </xf>
    <xf numFmtId="0" fontId="32" fillId="0" borderId="11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0" xfId="0" applyFont="1" applyBorder="1" applyAlignment="1">
      <alignment/>
    </xf>
    <xf numFmtId="0" fontId="29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0" xfId="0" applyFont="1" applyBorder="1" applyAlignment="1">
      <alignment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1" fontId="27" fillId="0" borderId="0" xfId="0" applyNumberFormat="1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5.00390625" style="0" customWidth="1"/>
    <col min="2" max="2" width="33.7109375" style="0" customWidth="1"/>
    <col min="3" max="3" width="10.421875" style="0" customWidth="1"/>
    <col min="4" max="7" width="10.28125" style="0" customWidth="1"/>
    <col min="8" max="8" width="12.00390625" style="0" customWidth="1"/>
  </cols>
  <sheetData>
    <row r="1" spans="6:9" ht="15.75">
      <c r="F1" s="40"/>
      <c r="G1" s="40" t="s">
        <v>129</v>
      </c>
      <c r="H1" s="40"/>
      <c r="I1" s="40"/>
    </row>
    <row r="2" spans="6:9" ht="15.75">
      <c r="F2" s="40" t="s">
        <v>132</v>
      </c>
      <c r="G2" s="40"/>
      <c r="H2" s="40"/>
      <c r="I2" s="40"/>
    </row>
    <row r="3" spans="6:9" ht="15.75">
      <c r="F3" s="40" t="s">
        <v>131</v>
      </c>
      <c r="G3" s="40"/>
      <c r="H3" s="40"/>
      <c r="I3" s="40"/>
    </row>
    <row r="5" spans="1:9" ht="15.75">
      <c r="A5" s="19"/>
      <c r="B5" s="41" t="s">
        <v>66</v>
      </c>
      <c r="C5" s="41"/>
      <c r="D5" s="41"/>
      <c r="E5" s="41"/>
      <c r="F5" s="41"/>
      <c r="G5" s="41"/>
      <c r="H5" s="41"/>
      <c r="I5" s="40"/>
    </row>
    <row r="6" spans="1:9" ht="15.75">
      <c r="A6" s="19"/>
      <c r="B6" s="41" t="s">
        <v>67</v>
      </c>
      <c r="C6" s="41"/>
      <c r="D6" s="41"/>
      <c r="E6" s="41"/>
      <c r="F6" s="41"/>
      <c r="G6" s="41"/>
      <c r="H6" s="41"/>
      <c r="I6" s="40"/>
    </row>
    <row r="7" spans="1:9" ht="15.75">
      <c r="A7" s="19"/>
      <c r="B7" s="41" t="s">
        <v>122</v>
      </c>
      <c r="C7" s="41"/>
      <c r="D7" s="41"/>
      <c r="E7" s="41"/>
      <c r="F7" s="41"/>
      <c r="G7" s="41"/>
      <c r="H7" s="41"/>
      <c r="I7" s="40"/>
    </row>
    <row r="8" spans="1:9" ht="15.75">
      <c r="A8" s="19"/>
      <c r="B8" s="40"/>
      <c r="C8" s="40"/>
      <c r="D8" s="40"/>
      <c r="E8" s="40"/>
      <c r="F8" s="40"/>
      <c r="G8" s="40"/>
      <c r="H8" s="40"/>
      <c r="I8" s="40"/>
    </row>
    <row r="9" spans="1:9" ht="15.75" hidden="1">
      <c r="A9" s="19"/>
      <c r="B9" s="40"/>
      <c r="C9" s="40"/>
      <c r="D9" s="40"/>
      <c r="E9" s="40"/>
      <c r="F9" s="40"/>
      <c r="G9" s="40"/>
      <c r="H9" s="40"/>
      <c r="I9" s="40"/>
    </row>
    <row r="10" spans="1:9" ht="60" customHeight="1">
      <c r="A10" s="20" t="s">
        <v>52</v>
      </c>
      <c r="B10" s="56" t="s">
        <v>19</v>
      </c>
      <c r="C10" s="65" t="s">
        <v>110</v>
      </c>
      <c r="D10" s="56" t="s">
        <v>92</v>
      </c>
      <c r="E10" s="56" t="s">
        <v>82</v>
      </c>
      <c r="F10" s="56" t="s">
        <v>80</v>
      </c>
      <c r="G10" s="44" t="s">
        <v>121</v>
      </c>
      <c r="H10" s="66" t="s">
        <v>125</v>
      </c>
      <c r="I10" s="40"/>
    </row>
    <row r="11" spans="1:9" ht="15.75">
      <c r="A11" s="16">
        <v>1</v>
      </c>
      <c r="B11" s="56">
        <v>2</v>
      </c>
      <c r="C11" s="67">
        <v>3</v>
      </c>
      <c r="D11" s="68">
        <v>4</v>
      </c>
      <c r="E11" s="68">
        <v>5</v>
      </c>
      <c r="F11" s="68">
        <v>6</v>
      </c>
      <c r="G11" s="69">
        <v>7</v>
      </c>
      <c r="H11" s="70">
        <v>8</v>
      </c>
      <c r="I11" s="40"/>
    </row>
    <row r="12" spans="1:9" ht="15.75">
      <c r="A12" s="21"/>
      <c r="B12" s="71" t="s">
        <v>21</v>
      </c>
      <c r="C12" s="50"/>
      <c r="D12" s="50"/>
      <c r="E12" s="50"/>
      <c r="F12" s="50"/>
      <c r="G12" s="72"/>
      <c r="H12" s="70"/>
      <c r="I12" s="40"/>
    </row>
    <row r="13" spans="1:9" ht="31.5">
      <c r="A13" s="22" t="s">
        <v>13</v>
      </c>
      <c r="B13" s="73" t="s">
        <v>70</v>
      </c>
      <c r="C13" s="50">
        <v>25</v>
      </c>
      <c r="D13" s="74">
        <v>25</v>
      </c>
      <c r="E13" s="75">
        <v>10195</v>
      </c>
      <c r="F13" s="75">
        <f>G13-E13</f>
        <v>2405</v>
      </c>
      <c r="G13" s="76">
        <v>12600</v>
      </c>
      <c r="H13" s="77">
        <f aca="true" t="shared" si="0" ref="H13:H42">G13/8/1.2359</f>
        <v>1274.3749494295655</v>
      </c>
      <c r="I13" s="78"/>
    </row>
    <row r="14" spans="1:10" ht="15.75">
      <c r="A14" s="22" t="s">
        <v>14</v>
      </c>
      <c r="B14" s="50" t="s">
        <v>53</v>
      </c>
      <c r="C14" s="50">
        <v>73</v>
      </c>
      <c r="D14" s="74">
        <v>73</v>
      </c>
      <c r="E14" s="75">
        <v>29780</v>
      </c>
      <c r="F14" s="75">
        <f aca="true" t="shared" si="1" ref="F14:F42">G14-E14</f>
        <v>7025</v>
      </c>
      <c r="G14" s="76">
        <v>36805</v>
      </c>
      <c r="H14" s="77">
        <f t="shared" si="0"/>
        <v>3722.489683631362</v>
      </c>
      <c r="I14" s="78"/>
      <c r="J14" s="9"/>
    </row>
    <row r="15" spans="1:10" ht="15.75">
      <c r="A15" s="22" t="s">
        <v>15</v>
      </c>
      <c r="B15" s="50" t="s">
        <v>54</v>
      </c>
      <c r="C15" s="50">
        <v>110</v>
      </c>
      <c r="D15" s="74">
        <v>110</v>
      </c>
      <c r="E15" s="75">
        <v>44873</v>
      </c>
      <c r="F15" s="75">
        <f t="shared" si="1"/>
        <v>10586</v>
      </c>
      <c r="G15" s="76">
        <v>55459</v>
      </c>
      <c r="H15" s="77">
        <f t="shared" si="0"/>
        <v>5609.171454001133</v>
      </c>
      <c r="I15" s="78"/>
      <c r="J15" s="9"/>
    </row>
    <row r="16" spans="1:12" ht="15.75">
      <c r="A16" s="22"/>
      <c r="B16" s="50"/>
      <c r="C16" s="50"/>
      <c r="D16" s="74"/>
      <c r="E16" s="75"/>
      <c r="F16" s="75"/>
      <c r="G16" s="76"/>
      <c r="H16" s="77"/>
      <c r="I16" s="78"/>
      <c r="J16" s="9"/>
      <c r="L16" s="9"/>
    </row>
    <row r="17" spans="1:10" ht="15.75">
      <c r="A17" s="22"/>
      <c r="B17" s="76" t="s">
        <v>25</v>
      </c>
      <c r="C17" s="50"/>
      <c r="D17" s="74"/>
      <c r="E17" s="75"/>
      <c r="F17" s="75"/>
      <c r="G17" s="76"/>
      <c r="H17" s="77"/>
      <c r="I17" s="78"/>
      <c r="J17" s="9"/>
    </row>
    <row r="18" spans="1:10" ht="15.75">
      <c r="A18" s="22" t="s">
        <v>16</v>
      </c>
      <c r="B18" s="50" t="s">
        <v>55</v>
      </c>
      <c r="C18" s="50">
        <v>17</v>
      </c>
      <c r="D18" s="74">
        <v>17</v>
      </c>
      <c r="E18" s="75">
        <v>8481</v>
      </c>
      <c r="F18" s="75">
        <f t="shared" si="1"/>
        <v>2001</v>
      </c>
      <c r="G18" s="76">
        <v>10482</v>
      </c>
      <c r="H18" s="77">
        <f t="shared" si="0"/>
        <v>1060.1585888825957</v>
      </c>
      <c r="I18" s="78"/>
      <c r="J18" s="9"/>
    </row>
    <row r="19" spans="1:10" ht="15.75">
      <c r="A19" s="22"/>
      <c r="B19" s="76" t="s">
        <v>56</v>
      </c>
      <c r="C19" s="50"/>
      <c r="D19" s="74"/>
      <c r="E19" s="75"/>
      <c r="F19" s="75"/>
      <c r="G19" s="76"/>
      <c r="H19" s="77"/>
      <c r="I19" s="78"/>
      <c r="J19" s="9"/>
    </row>
    <row r="20" spans="1:10" ht="15.75">
      <c r="A20" s="22" t="s">
        <v>17</v>
      </c>
      <c r="B20" s="50" t="s">
        <v>57</v>
      </c>
      <c r="C20" s="50">
        <v>11</v>
      </c>
      <c r="D20" s="74">
        <v>11</v>
      </c>
      <c r="E20" s="75">
        <v>5488</v>
      </c>
      <c r="F20" s="75">
        <f t="shared" si="1"/>
        <v>1295</v>
      </c>
      <c r="G20" s="76">
        <v>6783</v>
      </c>
      <c r="H20" s="77">
        <f t="shared" si="0"/>
        <v>686.038514442916</v>
      </c>
      <c r="I20" s="78"/>
      <c r="J20" s="9"/>
    </row>
    <row r="21" spans="1:10" ht="15.75">
      <c r="A21" s="22"/>
      <c r="B21" s="72" t="s">
        <v>27</v>
      </c>
      <c r="C21" s="50"/>
      <c r="D21" s="74"/>
      <c r="E21" s="75"/>
      <c r="F21" s="75"/>
      <c r="G21" s="76"/>
      <c r="H21" s="77"/>
      <c r="I21" s="78"/>
      <c r="J21" s="9"/>
    </row>
    <row r="22" spans="1:10" ht="15.75">
      <c r="A22" s="22" t="s">
        <v>37</v>
      </c>
      <c r="B22" s="50" t="s">
        <v>58</v>
      </c>
      <c r="C22" s="50">
        <v>24</v>
      </c>
      <c r="D22" s="74">
        <v>32</v>
      </c>
      <c r="E22" s="75">
        <v>15966</v>
      </c>
      <c r="F22" s="75">
        <f t="shared" si="1"/>
        <v>3766</v>
      </c>
      <c r="G22" s="76">
        <v>19732</v>
      </c>
      <c r="H22" s="77">
        <f t="shared" si="0"/>
        <v>1995.7116271543005</v>
      </c>
      <c r="I22" s="78"/>
      <c r="J22" s="9"/>
    </row>
    <row r="23" spans="1:10" ht="15.75">
      <c r="A23" s="22"/>
      <c r="B23" s="72" t="s">
        <v>59</v>
      </c>
      <c r="C23" s="50"/>
      <c r="D23" s="74"/>
      <c r="E23" s="75"/>
      <c r="F23" s="75"/>
      <c r="G23" s="76"/>
      <c r="H23" s="77"/>
      <c r="I23" s="78"/>
      <c r="J23" s="9"/>
    </row>
    <row r="24" spans="1:10" ht="15.75">
      <c r="A24" s="22" t="s">
        <v>38</v>
      </c>
      <c r="B24" s="50" t="s">
        <v>60</v>
      </c>
      <c r="C24" s="50">
        <v>16</v>
      </c>
      <c r="D24" s="74">
        <v>16</v>
      </c>
      <c r="E24" s="75">
        <v>7983</v>
      </c>
      <c r="F24" s="75">
        <f t="shared" si="1"/>
        <v>1883</v>
      </c>
      <c r="G24" s="76">
        <v>9866</v>
      </c>
      <c r="H24" s="77">
        <f t="shared" si="0"/>
        <v>997.8558135771502</v>
      </c>
      <c r="I24" s="78"/>
      <c r="J24" s="9"/>
    </row>
    <row r="25" spans="1:10" ht="15.75">
      <c r="A25" s="22"/>
      <c r="B25" s="72" t="s">
        <v>30</v>
      </c>
      <c r="C25" s="50"/>
      <c r="D25" s="74"/>
      <c r="E25" s="75"/>
      <c r="F25" s="75"/>
      <c r="G25" s="76"/>
      <c r="H25" s="77"/>
      <c r="I25" s="78"/>
      <c r="J25" s="9"/>
    </row>
    <row r="26" spans="1:10" ht="31.5">
      <c r="A26" s="22" t="s">
        <v>39</v>
      </c>
      <c r="B26" s="73" t="s">
        <v>61</v>
      </c>
      <c r="C26" s="50">
        <v>38</v>
      </c>
      <c r="D26" s="74">
        <v>38</v>
      </c>
      <c r="E26" s="75">
        <v>18952</v>
      </c>
      <c r="F26" s="75">
        <f t="shared" si="1"/>
        <v>4471</v>
      </c>
      <c r="G26" s="76">
        <v>23423</v>
      </c>
      <c r="H26" s="77">
        <f t="shared" si="0"/>
        <v>2369.0225746419615</v>
      </c>
      <c r="I26" s="78"/>
      <c r="J26" s="9"/>
    </row>
    <row r="27" spans="1:10" ht="15.75">
      <c r="A27" s="22"/>
      <c r="B27" s="72" t="s">
        <v>31</v>
      </c>
      <c r="C27" s="50"/>
      <c r="D27" s="74"/>
      <c r="E27" s="75"/>
      <c r="F27" s="75"/>
      <c r="G27" s="76"/>
      <c r="H27" s="77"/>
      <c r="I27" s="78"/>
      <c r="J27" s="9"/>
    </row>
    <row r="28" spans="1:10" ht="15.75">
      <c r="A28" s="22" t="s">
        <v>40</v>
      </c>
      <c r="B28" s="50" t="s">
        <v>8</v>
      </c>
      <c r="C28" s="50">
        <v>7</v>
      </c>
      <c r="D28" s="74">
        <v>7</v>
      </c>
      <c r="E28" s="75">
        <v>3487</v>
      </c>
      <c r="F28" s="75">
        <f t="shared" si="1"/>
        <v>821</v>
      </c>
      <c r="G28" s="76">
        <v>4308</v>
      </c>
      <c r="H28" s="77">
        <f t="shared" si="0"/>
        <v>435.7148636621086</v>
      </c>
      <c r="I28" s="78"/>
      <c r="J28" s="9"/>
    </row>
    <row r="29" spans="1:10" ht="15.75">
      <c r="A29" s="22"/>
      <c r="B29" s="72" t="s">
        <v>32</v>
      </c>
      <c r="C29" s="50"/>
      <c r="D29" s="74"/>
      <c r="E29" s="75"/>
      <c r="F29" s="75"/>
      <c r="G29" s="76"/>
      <c r="H29" s="77"/>
      <c r="I29" s="78"/>
      <c r="J29" s="9"/>
    </row>
    <row r="30" spans="1:10" ht="15.75">
      <c r="A30" s="22" t="s">
        <v>41</v>
      </c>
      <c r="B30" s="50" t="s">
        <v>9</v>
      </c>
      <c r="C30" s="50">
        <v>8</v>
      </c>
      <c r="D30" s="74">
        <v>8</v>
      </c>
      <c r="E30" s="75">
        <v>3985</v>
      </c>
      <c r="F30" s="75">
        <f t="shared" si="1"/>
        <v>940</v>
      </c>
      <c r="G30" s="76">
        <v>4925</v>
      </c>
      <c r="H30" s="77">
        <f t="shared" si="0"/>
        <v>498.11877983655637</v>
      </c>
      <c r="I30" s="78"/>
      <c r="J30" s="9"/>
    </row>
    <row r="31" spans="1:10" ht="15.75">
      <c r="A31" s="22"/>
      <c r="B31" s="72" t="s">
        <v>24</v>
      </c>
      <c r="C31" s="50"/>
      <c r="D31" s="74"/>
      <c r="E31" s="75"/>
      <c r="F31" s="75"/>
      <c r="G31" s="76"/>
      <c r="H31" s="77"/>
      <c r="I31" s="78"/>
      <c r="J31" s="9"/>
    </row>
    <row r="32" spans="1:10" ht="31.5">
      <c r="A32" s="22" t="s">
        <v>42</v>
      </c>
      <c r="B32" s="73" t="s">
        <v>63</v>
      </c>
      <c r="C32" s="50">
        <v>17</v>
      </c>
      <c r="D32" s="74">
        <v>22</v>
      </c>
      <c r="E32" s="75">
        <v>10969</v>
      </c>
      <c r="F32" s="75">
        <f t="shared" si="1"/>
        <v>2588</v>
      </c>
      <c r="G32" s="76">
        <v>13557</v>
      </c>
      <c r="H32" s="77">
        <f t="shared" si="0"/>
        <v>1371.166761064811</v>
      </c>
      <c r="I32" s="78"/>
      <c r="J32" s="9"/>
    </row>
    <row r="33" spans="1:10" ht="15.75">
      <c r="A33" s="22"/>
      <c r="B33" s="72" t="s">
        <v>35</v>
      </c>
      <c r="C33" s="50"/>
      <c r="D33" s="74"/>
      <c r="E33" s="75"/>
      <c r="F33" s="75"/>
      <c r="G33" s="76"/>
      <c r="H33" s="77"/>
      <c r="I33" s="78"/>
      <c r="J33" s="9"/>
    </row>
    <row r="34" spans="1:10" ht="15.75">
      <c r="A34" s="22" t="s">
        <v>43</v>
      </c>
      <c r="B34" s="50" t="s">
        <v>62</v>
      </c>
      <c r="C34" s="50">
        <v>47</v>
      </c>
      <c r="D34" s="74">
        <v>47</v>
      </c>
      <c r="E34" s="75">
        <v>23443</v>
      </c>
      <c r="F34" s="75">
        <f t="shared" si="1"/>
        <v>5530</v>
      </c>
      <c r="G34" s="76">
        <v>28973</v>
      </c>
      <c r="H34" s="77">
        <f t="shared" si="0"/>
        <v>2930.354397604984</v>
      </c>
      <c r="I34" s="78"/>
      <c r="J34" s="9"/>
    </row>
    <row r="35" spans="1:10" ht="15.75">
      <c r="A35" s="22"/>
      <c r="B35" s="72" t="s">
        <v>28</v>
      </c>
      <c r="C35" s="50"/>
      <c r="D35" s="74"/>
      <c r="E35" s="75"/>
      <c r="F35" s="75"/>
      <c r="G35" s="76"/>
      <c r="H35" s="77"/>
      <c r="I35" s="78"/>
      <c r="J35" s="9"/>
    </row>
    <row r="36" spans="1:10" ht="15.75">
      <c r="A36" s="22" t="s">
        <v>44</v>
      </c>
      <c r="B36" s="50" t="s">
        <v>4</v>
      </c>
      <c r="C36" s="50">
        <v>17</v>
      </c>
      <c r="D36" s="74">
        <v>17</v>
      </c>
      <c r="E36" s="75">
        <v>8481</v>
      </c>
      <c r="F36" s="75">
        <f t="shared" si="1"/>
        <v>2001</v>
      </c>
      <c r="G36" s="76">
        <v>10482</v>
      </c>
      <c r="H36" s="77">
        <f t="shared" si="0"/>
        <v>1060.1585888825957</v>
      </c>
      <c r="I36" s="78"/>
      <c r="J36" s="9"/>
    </row>
    <row r="37" spans="1:10" ht="15.75">
      <c r="A37" s="22"/>
      <c r="B37" s="72" t="s">
        <v>34</v>
      </c>
      <c r="C37" s="50"/>
      <c r="D37" s="74"/>
      <c r="E37" s="75"/>
      <c r="F37" s="75"/>
      <c r="G37" s="76"/>
      <c r="H37" s="77"/>
      <c r="I37" s="78"/>
      <c r="J37" s="9"/>
    </row>
    <row r="38" spans="1:10" ht="15.75">
      <c r="A38" s="22" t="s">
        <v>45</v>
      </c>
      <c r="B38" s="50" t="s">
        <v>10</v>
      </c>
      <c r="C38" s="50">
        <v>14</v>
      </c>
      <c r="D38" s="74">
        <v>14</v>
      </c>
      <c r="E38" s="75">
        <v>6985</v>
      </c>
      <c r="F38" s="75">
        <f t="shared" si="1"/>
        <v>1648</v>
      </c>
      <c r="G38" s="76">
        <v>8633</v>
      </c>
      <c r="H38" s="77">
        <f t="shared" si="0"/>
        <v>873.1491220972571</v>
      </c>
      <c r="I38" s="78"/>
      <c r="J38" s="9"/>
    </row>
    <row r="39" spans="1:10" ht="15.75">
      <c r="A39" s="22"/>
      <c r="B39" s="72" t="s">
        <v>33</v>
      </c>
      <c r="C39" s="50"/>
      <c r="D39" s="74"/>
      <c r="E39" s="75"/>
      <c r="F39" s="75"/>
      <c r="G39" s="76"/>
      <c r="H39" s="77"/>
      <c r="I39" s="78"/>
      <c r="J39" s="9"/>
    </row>
    <row r="40" spans="1:10" ht="15.75">
      <c r="A40" s="22" t="s">
        <v>46</v>
      </c>
      <c r="B40" s="50" t="s">
        <v>116</v>
      </c>
      <c r="C40" s="50">
        <v>4</v>
      </c>
      <c r="D40" s="74">
        <v>4</v>
      </c>
      <c r="E40" s="75">
        <v>1995</v>
      </c>
      <c r="F40" s="75">
        <f t="shared" si="1"/>
        <v>471</v>
      </c>
      <c r="G40" s="76">
        <v>2466</v>
      </c>
      <c r="H40" s="77">
        <f t="shared" si="0"/>
        <v>249.4133829597864</v>
      </c>
      <c r="I40" s="78"/>
      <c r="J40" s="9"/>
    </row>
    <row r="41" spans="1:10" ht="15.75">
      <c r="A41" s="22"/>
      <c r="B41" s="72" t="s">
        <v>36</v>
      </c>
      <c r="C41" s="50"/>
      <c r="D41" s="74"/>
      <c r="E41" s="75"/>
      <c r="F41" s="75"/>
      <c r="G41" s="76"/>
      <c r="H41" s="77"/>
      <c r="I41" s="78"/>
      <c r="J41" s="9"/>
    </row>
    <row r="42" spans="1:10" ht="15.75">
      <c r="A42" s="24" t="s">
        <v>47</v>
      </c>
      <c r="B42" s="50" t="s">
        <v>12</v>
      </c>
      <c r="C42" s="50">
        <v>3</v>
      </c>
      <c r="D42" s="74">
        <v>3</v>
      </c>
      <c r="E42" s="75">
        <v>1497</v>
      </c>
      <c r="F42" s="75">
        <f t="shared" si="1"/>
        <v>353</v>
      </c>
      <c r="G42" s="76">
        <v>1850</v>
      </c>
      <c r="H42" s="77">
        <f t="shared" si="0"/>
        <v>187.11060765434095</v>
      </c>
      <c r="I42" s="78"/>
      <c r="J42" s="9"/>
    </row>
    <row r="43" spans="1:10" ht="15.75">
      <c r="A43" s="23"/>
      <c r="B43" s="79" t="s">
        <v>18</v>
      </c>
      <c r="C43" s="80">
        <f aca="true" t="shared" si="2" ref="C43:H43">SUM(C13:C42)</f>
        <v>431</v>
      </c>
      <c r="D43" s="80">
        <f t="shared" si="2"/>
        <v>444</v>
      </c>
      <c r="E43" s="80">
        <f t="shared" si="2"/>
        <v>202560</v>
      </c>
      <c r="F43" s="80">
        <f t="shared" si="2"/>
        <v>47784</v>
      </c>
      <c r="G43" s="80">
        <f t="shared" si="2"/>
        <v>250344</v>
      </c>
      <c r="H43" s="81">
        <f t="shared" si="2"/>
        <v>25320.009709523423</v>
      </c>
      <c r="I43" s="78"/>
      <c r="J43" s="9"/>
    </row>
    <row r="44" spans="1:10" ht="15.75">
      <c r="A44" s="3"/>
      <c r="B44" s="82"/>
      <c r="C44" s="82"/>
      <c r="D44" s="82"/>
      <c r="E44" s="82"/>
      <c r="F44" s="82"/>
      <c r="G44" s="82"/>
      <c r="H44" s="82"/>
      <c r="I44" s="78"/>
      <c r="J44" s="9"/>
    </row>
    <row r="45" spans="2:10" ht="15.75">
      <c r="B45" s="54" t="s">
        <v>124</v>
      </c>
      <c r="C45" s="54"/>
      <c r="D45" s="54"/>
      <c r="E45" s="54"/>
      <c r="F45" s="54"/>
      <c r="G45" s="54">
        <v>250344</v>
      </c>
      <c r="H45" s="54"/>
      <c r="I45" s="83"/>
      <c r="J45" s="9"/>
    </row>
    <row r="46" spans="2:9" ht="15.75">
      <c r="B46" s="40"/>
      <c r="C46" s="40"/>
      <c r="D46" s="40"/>
      <c r="E46" s="40"/>
      <c r="F46" s="40"/>
      <c r="G46" s="40"/>
      <c r="H46" s="40"/>
      <c r="I46" s="40"/>
    </row>
    <row r="47" spans="2:9" ht="15.75">
      <c r="B47" s="40"/>
      <c r="C47" s="40"/>
      <c r="D47" s="40"/>
      <c r="E47" s="40"/>
      <c r="F47" s="40"/>
      <c r="G47" s="40"/>
      <c r="H47" s="40"/>
      <c r="I47" s="40"/>
    </row>
  </sheetData>
  <sheetProtection/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1" spans="4:7" ht="15.75">
      <c r="D1" s="40"/>
      <c r="E1" s="40" t="s">
        <v>129</v>
      </c>
      <c r="F1" s="40"/>
      <c r="G1" s="40"/>
    </row>
    <row r="2" spans="4:7" ht="15.75">
      <c r="D2" s="40" t="s">
        <v>132</v>
      </c>
      <c r="E2" s="40"/>
      <c r="F2" s="40"/>
      <c r="G2" s="40"/>
    </row>
    <row r="3" spans="4:7" ht="15.75">
      <c r="D3" s="40" t="s">
        <v>130</v>
      </c>
      <c r="E3" s="40"/>
      <c r="F3" s="40"/>
      <c r="G3" s="40"/>
    </row>
    <row r="6" spans="1:6" ht="15.75">
      <c r="A6" s="200" t="s">
        <v>13</v>
      </c>
      <c r="B6" s="41" t="s">
        <v>79</v>
      </c>
      <c r="C6" s="41"/>
      <c r="D6" s="41"/>
      <c r="E6" s="40"/>
      <c r="F6" s="40"/>
    </row>
    <row r="7" spans="1:6" ht="15.75">
      <c r="A7" s="40"/>
      <c r="B7" s="41" t="s">
        <v>119</v>
      </c>
      <c r="C7" s="41"/>
      <c r="D7" s="41"/>
      <c r="E7" s="40"/>
      <c r="F7" s="40"/>
    </row>
    <row r="8" spans="1:6" ht="15.75">
      <c r="A8" s="40"/>
      <c r="B8" s="201"/>
      <c r="C8" s="40"/>
      <c r="D8" s="40"/>
      <c r="E8" s="40"/>
      <c r="F8" s="40"/>
    </row>
    <row r="9" spans="1:6" ht="15.75">
      <c r="A9" s="40"/>
      <c r="B9" s="53" t="s">
        <v>106</v>
      </c>
      <c r="C9" s="202"/>
      <c r="D9" s="202"/>
      <c r="E9" s="40"/>
      <c r="F9" s="40"/>
    </row>
    <row r="10" spans="1:6" ht="47.25">
      <c r="A10" s="40"/>
      <c r="B10" s="42" t="s">
        <v>84</v>
      </c>
      <c r="C10" s="72">
        <v>259712</v>
      </c>
      <c r="D10" s="52"/>
      <c r="E10" s="40"/>
      <c r="F10" s="40"/>
    </row>
    <row r="11" spans="1:6" ht="15.75">
      <c r="A11" s="40"/>
      <c r="B11" s="203" t="s">
        <v>85</v>
      </c>
      <c r="C11" s="72">
        <v>198252</v>
      </c>
      <c r="D11" s="52"/>
      <c r="E11" s="40"/>
      <c r="F11" s="40"/>
    </row>
    <row r="12" spans="1:6" ht="15.75">
      <c r="A12" s="40"/>
      <c r="B12" s="204" t="s">
        <v>83</v>
      </c>
      <c r="C12" s="72">
        <f>SUM(C10:C11)</f>
        <v>457964</v>
      </c>
      <c r="D12" s="205"/>
      <c r="E12" s="40"/>
      <c r="F12" s="40"/>
    </row>
    <row r="13" spans="1:6" ht="15.75">
      <c r="A13" s="40"/>
      <c r="B13" s="40"/>
      <c r="C13" s="40"/>
      <c r="D13" s="40"/>
      <c r="E13" s="40"/>
      <c r="F13" s="40"/>
    </row>
    <row r="14" spans="1:6" ht="15.75">
      <c r="A14" s="40"/>
      <c r="B14" s="40"/>
      <c r="C14" s="40"/>
      <c r="D14" s="40"/>
      <c r="E14" s="40"/>
      <c r="F14" s="40"/>
    </row>
    <row r="15" spans="1:6" ht="15.75">
      <c r="A15" s="200" t="s">
        <v>14</v>
      </c>
      <c r="B15" s="41" t="s">
        <v>93</v>
      </c>
      <c r="C15" s="41"/>
      <c r="D15" s="41"/>
      <c r="E15" s="40"/>
      <c r="F15" s="40"/>
    </row>
    <row r="16" spans="1:6" ht="15.75">
      <c r="A16" s="200"/>
      <c r="B16" s="41" t="s">
        <v>119</v>
      </c>
      <c r="C16" s="41"/>
      <c r="D16" s="41"/>
      <c r="E16" s="40"/>
      <c r="F16" s="40"/>
    </row>
    <row r="17" spans="1:6" ht="15.75">
      <c r="A17" s="40"/>
      <c r="B17" s="40"/>
      <c r="C17" s="40"/>
      <c r="D17" s="40"/>
      <c r="E17" s="40"/>
      <c r="F17" s="40"/>
    </row>
    <row r="18" spans="1:6" ht="15.75">
      <c r="A18" s="40"/>
      <c r="B18" s="50" t="s">
        <v>86</v>
      </c>
      <c r="C18" s="50">
        <v>3280</v>
      </c>
      <c r="D18" s="40"/>
      <c r="E18" s="40"/>
      <c r="F18" s="40"/>
    </row>
    <row r="19" spans="1:6" ht="15.75">
      <c r="A19" s="40"/>
      <c r="B19" s="50" t="s">
        <v>87</v>
      </c>
      <c r="C19" s="50">
        <v>560</v>
      </c>
      <c r="D19" s="40"/>
      <c r="E19" s="40"/>
      <c r="F19" s="40"/>
    </row>
    <row r="20" spans="1:6" ht="15.75">
      <c r="A20" s="40"/>
      <c r="B20" s="72" t="s">
        <v>88</v>
      </c>
      <c r="C20" s="72">
        <f>SUM(C18:C19)</f>
        <v>3840</v>
      </c>
      <c r="D20" s="40"/>
      <c r="E20" s="40"/>
      <c r="F20" s="40"/>
    </row>
    <row r="21" spans="1:6" ht="15.75">
      <c r="A21" s="40"/>
      <c r="B21" s="40"/>
      <c r="C21" s="40"/>
      <c r="D21" s="40"/>
      <c r="E21" s="40"/>
      <c r="F21" s="40"/>
    </row>
    <row r="22" spans="1:6" ht="15.75">
      <c r="A22" s="206"/>
      <c r="B22" s="207" t="s">
        <v>107</v>
      </c>
      <c r="C22" s="207">
        <f>C12+C20</f>
        <v>461804</v>
      </c>
      <c r="D22" s="40"/>
      <c r="E22" s="40"/>
      <c r="F22" s="40"/>
    </row>
    <row r="23" spans="1:6" ht="15.75">
      <c r="A23" s="40"/>
      <c r="B23" s="40"/>
      <c r="C23" s="40"/>
      <c r="D23" s="40"/>
      <c r="E23" s="40"/>
      <c r="F23" s="40"/>
    </row>
    <row r="24" spans="1:6" ht="15">
      <c r="A24" s="33"/>
      <c r="B24" s="33"/>
      <c r="C24" s="33"/>
      <c r="D24" s="33"/>
      <c r="E24" s="33"/>
      <c r="F24" s="33"/>
    </row>
  </sheetData>
  <sheetProtection/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  <col min="7" max="7" width="9.57421875" style="0" bestFit="1" customWidth="1"/>
  </cols>
  <sheetData>
    <row r="1" spans="4:7" ht="15.75">
      <c r="D1" s="40"/>
      <c r="E1" s="40" t="s">
        <v>129</v>
      </c>
      <c r="F1" s="40"/>
      <c r="G1" s="40"/>
    </row>
    <row r="2" spans="4:7" ht="15.75">
      <c r="D2" s="40" t="s">
        <v>132</v>
      </c>
      <c r="E2" s="40"/>
      <c r="F2" s="40"/>
      <c r="G2" s="40"/>
    </row>
    <row r="3" spans="4:7" ht="15.75">
      <c r="D3" s="40" t="s">
        <v>131</v>
      </c>
      <c r="E3" s="40"/>
      <c r="F3" s="40"/>
      <c r="G3" s="40"/>
    </row>
    <row r="5" spans="1:7" s="1" customFormat="1" ht="15.75">
      <c r="A5" s="41"/>
      <c r="B5" s="41" t="s">
        <v>66</v>
      </c>
      <c r="C5" s="41"/>
      <c r="D5" s="41"/>
      <c r="E5" s="41"/>
      <c r="F5" s="41"/>
      <c r="G5" s="41"/>
    </row>
    <row r="6" spans="1:7" s="1" customFormat="1" ht="15.75">
      <c r="A6" s="41"/>
      <c r="B6" s="41" t="s">
        <v>133</v>
      </c>
      <c r="C6" s="41"/>
      <c r="D6" s="41"/>
      <c r="E6" s="41"/>
      <c r="F6" s="41"/>
      <c r="G6" s="41"/>
    </row>
    <row r="7" spans="1:7" s="1" customFormat="1" ht="15.75">
      <c r="A7" s="41"/>
      <c r="B7" s="41" t="s">
        <v>122</v>
      </c>
      <c r="C7" s="41"/>
      <c r="D7" s="41"/>
      <c r="E7" s="41"/>
      <c r="F7" s="41"/>
      <c r="G7" s="41"/>
    </row>
    <row r="8" spans="1:7" ht="15.75">
      <c r="A8" s="40"/>
      <c r="B8" s="40"/>
      <c r="C8" s="40"/>
      <c r="D8" s="40"/>
      <c r="E8" s="40"/>
      <c r="F8" s="40"/>
      <c r="G8" s="40"/>
    </row>
    <row r="9" spans="1:7" ht="15.75" hidden="1">
      <c r="A9" s="40"/>
      <c r="B9" s="40"/>
      <c r="C9" s="40"/>
      <c r="D9" s="40"/>
      <c r="E9" s="40"/>
      <c r="F9" s="40"/>
      <c r="G9" s="40"/>
    </row>
    <row r="10" spans="1:7" ht="77.25" customHeight="1">
      <c r="A10" s="85" t="s">
        <v>52</v>
      </c>
      <c r="B10" s="56" t="s">
        <v>19</v>
      </c>
      <c r="C10" s="65" t="s">
        <v>71</v>
      </c>
      <c r="D10" s="56" t="s">
        <v>113</v>
      </c>
      <c r="E10" s="56" t="s">
        <v>80</v>
      </c>
      <c r="F10" s="44" t="s">
        <v>121</v>
      </c>
      <c r="G10" s="86" t="s">
        <v>81</v>
      </c>
    </row>
    <row r="11" spans="1:7" ht="15.75">
      <c r="A11" s="87">
        <v>1</v>
      </c>
      <c r="B11" s="56">
        <v>2</v>
      </c>
      <c r="C11" s="68">
        <v>3</v>
      </c>
      <c r="D11" s="68">
        <v>4</v>
      </c>
      <c r="E11" s="68">
        <v>5</v>
      </c>
      <c r="F11" s="68">
        <v>6</v>
      </c>
      <c r="G11" s="88">
        <v>7</v>
      </c>
    </row>
    <row r="12" spans="1:7" ht="15.75">
      <c r="A12" s="89"/>
      <c r="B12" s="71" t="s">
        <v>21</v>
      </c>
      <c r="C12" s="50"/>
      <c r="D12" s="50"/>
      <c r="E12" s="50"/>
      <c r="F12" s="50"/>
      <c r="G12" s="70"/>
    </row>
    <row r="13" spans="1:7" ht="31.5">
      <c r="A13" s="90">
        <v>1</v>
      </c>
      <c r="B13" s="73" t="s">
        <v>70</v>
      </c>
      <c r="C13" s="50">
        <v>1.84</v>
      </c>
      <c r="D13" s="50">
        <v>664</v>
      </c>
      <c r="E13" s="91">
        <v>157</v>
      </c>
      <c r="F13" s="92">
        <f>D13+E13</f>
        <v>821</v>
      </c>
      <c r="G13" s="93">
        <f>D13/8</f>
        <v>83</v>
      </c>
    </row>
    <row r="14" spans="1:7" ht="15.75">
      <c r="A14" s="90">
        <v>2</v>
      </c>
      <c r="B14" s="50" t="s">
        <v>53</v>
      </c>
      <c r="C14" s="46">
        <v>2.93</v>
      </c>
      <c r="D14" s="50">
        <v>1056</v>
      </c>
      <c r="E14" s="91">
        <v>249</v>
      </c>
      <c r="F14" s="92">
        <f aca="true" t="shared" si="0" ref="F14:F35">D14+E14</f>
        <v>1305</v>
      </c>
      <c r="G14" s="93">
        <f aca="true" t="shared" si="1" ref="G14:G35">D14/8</f>
        <v>132</v>
      </c>
    </row>
    <row r="15" spans="1:7" ht="15.75">
      <c r="A15" s="90">
        <v>3</v>
      </c>
      <c r="B15" s="50" t="s">
        <v>54</v>
      </c>
      <c r="C15" s="50">
        <v>5.59</v>
      </c>
      <c r="D15" s="50">
        <v>2014</v>
      </c>
      <c r="E15" s="91">
        <v>475</v>
      </c>
      <c r="F15" s="92">
        <f t="shared" si="0"/>
        <v>2489</v>
      </c>
      <c r="G15" s="93">
        <f t="shared" si="1"/>
        <v>251.75</v>
      </c>
    </row>
    <row r="16" spans="1:7" ht="15.75">
      <c r="A16" s="90"/>
      <c r="B16" s="76" t="s">
        <v>25</v>
      </c>
      <c r="C16" s="50"/>
      <c r="D16" s="50"/>
      <c r="E16" s="91"/>
      <c r="F16" s="92"/>
      <c r="G16" s="93"/>
    </row>
    <row r="17" spans="1:7" ht="15.75">
      <c r="A17" s="90">
        <v>4</v>
      </c>
      <c r="B17" s="50" t="s">
        <v>55</v>
      </c>
      <c r="C17" s="50">
        <v>0.81</v>
      </c>
      <c r="D17" s="50">
        <v>292</v>
      </c>
      <c r="E17" s="91">
        <v>69</v>
      </c>
      <c r="F17" s="92">
        <f t="shared" si="0"/>
        <v>361</v>
      </c>
      <c r="G17" s="93">
        <f t="shared" si="1"/>
        <v>36.5</v>
      </c>
    </row>
    <row r="18" spans="1:7" ht="15.75">
      <c r="A18" s="90"/>
      <c r="B18" s="72" t="s">
        <v>27</v>
      </c>
      <c r="C18" s="50"/>
      <c r="D18" s="50"/>
      <c r="E18" s="91"/>
      <c r="F18" s="92"/>
      <c r="G18" s="93"/>
    </row>
    <row r="19" spans="1:7" ht="15.75">
      <c r="A19" s="90">
        <v>5</v>
      </c>
      <c r="B19" s="50" t="s">
        <v>58</v>
      </c>
      <c r="C19" s="50">
        <v>2.34</v>
      </c>
      <c r="D19" s="50">
        <v>844</v>
      </c>
      <c r="E19" s="91">
        <v>199</v>
      </c>
      <c r="F19" s="92">
        <f t="shared" si="0"/>
        <v>1043</v>
      </c>
      <c r="G19" s="93">
        <f t="shared" si="1"/>
        <v>105.5</v>
      </c>
    </row>
    <row r="20" spans="1:7" ht="15.75">
      <c r="A20" s="90"/>
      <c r="B20" s="72" t="s">
        <v>59</v>
      </c>
      <c r="C20" s="50"/>
      <c r="D20" s="50"/>
      <c r="E20" s="91"/>
      <c r="F20" s="92"/>
      <c r="G20" s="93"/>
    </row>
    <row r="21" spans="1:7" ht="15.75">
      <c r="A21" s="90">
        <v>6</v>
      </c>
      <c r="B21" s="50" t="s">
        <v>60</v>
      </c>
      <c r="C21" s="50">
        <v>0.68</v>
      </c>
      <c r="D21" s="50">
        <v>246</v>
      </c>
      <c r="E21" s="91">
        <v>58</v>
      </c>
      <c r="F21" s="92">
        <f t="shared" si="0"/>
        <v>304</v>
      </c>
      <c r="G21" s="93">
        <f t="shared" si="1"/>
        <v>30.75</v>
      </c>
    </row>
    <row r="22" spans="1:7" ht="15.75">
      <c r="A22" s="90"/>
      <c r="B22" s="72" t="s">
        <v>30</v>
      </c>
      <c r="C22" s="50"/>
      <c r="D22" s="50"/>
      <c r="E22" s="91"/>
      <c r="F22" s="92"/>
      <c r="G22" s="93"/>
    </row>
    <row r="23" spans="1:7" ht="31.5">
      <c r="A23" s="90">
        <v>7</v>
      </c>
      <c r="B23" s="73" t="s">
        <v>61</v>
      </c>
      <c r="C23" s="50">
        <v>2.43</v>
      </c>
      <c r="D23" s="50">
        <v>876</v>
      </c>
      <c r="E23" s="91">
        <v>207</v>
      </c>
      <c r="F23" s="92">
        <f t="shared" si="0"/>
        <v>1083</v>
      </c>
      <c r="G23" s="93">
        <f t="shared" si="1"/>
        <v>109.5</v>
      </c>
    </row>
    <row r="24" spans="1:7" ht="15.75">
      <c r="A24" s="90"/>
      <c r="B24" s="72" t="s">
        <v>32</v>
      </c>
      <c r="C24" s="50"/>
      <c r="D24" s="50"/>
      <c r="E24" s="91"/>
      <c r="F24" s="92"/>
      <c r="G24" s="93"/>
    </row>
    <row r="25" spans="1:7" ht="15.75">
      <c r="A25" s="90">
        <v>8</v>
      </c>
      <c r="B25" s="50" t="s">
        <v>9</v>
      </c>
      <c r="C25" s="50">
        <v>0.64</v>
      </c>
      <c r="D25" s="50">
        <v>232</v>
      </c>
      <c r="E25" s="91">
        <v>55</v>
      </c>
      <c r="F25" s="92">
        <f t="shared" si="0"/>
        <v>287</v>
      </c>
      <c r="G25" s="93">
        <f t="shared" si="1"/>
        <v>29</v>
      </c>
    </row>
    <row r="26" spans="1:7" ht="15.75">
      <c r="A26" s="90"/>
      <c r="B26" s="72" t="s">
        <v>24</v>
      </c>
      <c r="C26" s="50"/>
      <c r="D26" s="50"/>
      <c r="E26" s="91"/>
      <c r="F26" s="92"/>
      <c r="G26" s="93"/>
    </row>
    <row r="27" spans="1:7" ht="31.5">
      <c r="A27" s="90">
        <v>9</v>
      </c>
      <c r="B27" s="73" t="s">
        <v>63</v>
      </c>
      <c r="C27" s="50">
        <v>1.72</v>
      </c>
      <c r="D27" s="50">
        <v>620</v>
      </c>
      <c r="E27" s="91">
        <v>146</v>
      </c>
      <c r="F27" s="92">
        <f t="shared" si="0"/>
        <v>766</v>
      </c>
      <c r="G27" s="93">
        <f t="shared" si="1"/>
        <v>77.5</v>
      </c>
    </row>
    <row r="28" spans="1:7" ht="15.75">
      <c r="A28" s="90"/>
      <c r="B28" s="72" t="s">
        <v>35</v>
      </c>
      <c r="C28" s="50"/>
      <c r="D28" s="50"/>
      <c r="E28" s="91"/>
      <c r="F28" s="92"/>
      <c r="G28" s="93"/>
    </row>
    <row r="29" spans="1:7" ht="15.75">
      <c r="A29" s="90">
        <v>10</v>
      </c>
      <c r="B29" s="50" t="s">
        <v>62</v>
      </c>
      <c r="C29" s="94">
        <v>4.4</v>
      </c>
      <c r="D29" s="50">
        <v>1584</v>
      </c>
      <c r="E29" s="91">
        <v>374</v>
      </c>
      <c r="F29" s="92">
        <f t="shared" si="0"/>
        <v>1958</v>
      </c>
      <c r="G29" s="93">
        <f t="shared" si="1"/>
        <v>198</v>
      </c>
    </row>
    <row r="30" spans="1:7" ht="15.75">
      <c r="A30" s="90"/>
      <c r="B30" s="72" t="s">
        <v>34</v>
      </c>
      <c r="C30" s="50"/>
      <c r="D30" s="50"/>
      <c r="E30" s="91"/>
      <c r="F30" s="92"/>
      <c r="G30" s="93"/>
    </row>
    <row r="31" spans="1:7" ht="15.75">
      <c r="A31" s="90">
        <v>11</v>
      </c>
      <c r="B31" s="50" t="s">
        <v>10</v>
      </c>
      <c r="C31" s="50">
        <v>1.24</v>
      </c>
      <c r="D31" s="50">
        <v>448</v>
      </c>
      <c r="E31" s="91">
        <v>106</v>
      </c>
      <c r="F31" s="92">
        <f t="shared" si="0"/>
        <v>554</v>
      </c>
      <c r="G31" s="93">
        <f t="shared" si="1"/>
        <v>56</v>
      </c>
    </row>
    <row r="32" spans="1:7" ht="15.75">
      <c r="A32" s="90"/>
      <c r="B32" s="72" t="s">
        <v>33</v>
      </c>
      <c r="C32" s="50"/>
      <c r="D32" s="50"/>
      <c r="E32" s="91"/>
      <c r="F32" s="92"/>
      <c r="G32" s="93"/>
    </row>
    <row r="33" spans="1:7" ht="15.75">
      <c r="A33" s="90">
        <v>12</v>
      </c>
      <c r="B33" s="50" t="s">
        <v>116</v>
      </c>
      <c r="C33" s="50">
        <v>0.34</v>
      </c>
      <c r="D33" s="50">
        <v>124</v>
      </c>
      <c r="E33" s="91">
        <v>29</v>
      </c>
      <c r="F33" s="92">
        <f t="shared" si="0"/>
        <v>153</v>
      </c>
      <c r="G33" s="93">
        <f t="shared" si="1"/>
        <v>15.5</v>
      </c>
    </row>
    <row r="34" spans="1:7" ht="15.75">
      <c r="A34" s="90"/>
      <c r="B34" s="72" t="s">
        <v>36</v>
      </c>
      <c r="C34" s="50"/>
      <c r="D34" s="50"/>
      <c r="E34" s="91"/>
      <c r="F34" s="92"/>
      <c r="G34" s="93"/>
    </row>
    <row r="35" spans="1:7" ht="15.75">
      <c r="A35" s="90" t="s">
        <v>44</v>
      </c>
      <c r="B35" s="50" t="s">
        <v>12</v>
      </c>
      <c r="C35" s="50">
        <v>0.277</v>
      </c>
      <c r="D35" s="50">
        <v>100</v>
      </c>
      <c r="E35" s="91">
        <v>24</v>
      </c>
      <c r="F35" s="92">
        <f t="shared" si="0"/>
        <v>124</v>
      </c>
      <c r="G35" s="93">
        <f t="shared" si="1"/>
        <v>12.5</v>
      </c>
    </row>
    <row r="36" spans="1:11" ht="15.75">
      <c r="A36" s="95"/>
      <c r="B36" s="96" t="s">
        <v>64</v>
      </c>
      <c r="C36" s="97"/>
      <c r="D36" s="97"/>
      <c r="E36" s="98"/>
      <c r="F36" s="99">
        <v>1920</v>
      </c>
      <c r="G36" s="98"/>
      <c r="K36" s="9"/>
    </row>
    <row r="37" spans="1:8" ht="15.75">
      <c r="A37" s="100"/>
      <c r="B37" s="79" t="s">
        <v>18</v>
      </c>
      <c r="C37" s="80">
        <f>SUM(C13:C36)</f>
        <v>25.237000000000002</v>
      </c>
      <c r="D37" s="80">
        <f>SUM(D13:D36)</f>
        <v>9100</v>
      </c>
      <c r="E37" s="80">
        <f>SUM(E13:E36)</f>
        <v>2148</v>
      </c>
      <c r="F37" s="80">
        <f>SUM(F13:F36)</f>
        <v>13168</v>
      </c>
      <c r="G37" s="81">
        <f>SUM(G13:G36)</f>
        <v>1137.5</v>
      </c>
      <c r="H37" s="30"/>
    </row>
    <row r="38" spans="1:7" ht="15.75">
      <c r="A38" s="40"/>
      <c r="B38" s="40"/>
      <c r="C38" s="40"/>
      <c r="D38" s="40"/>
      <c r="E38" s="40"/>
      <c r="F38" s="40"/>
      <c r="G38" s="40"/>
    </row>
    <row r="39" spans="1:7" ht="15.75">
      <c r="A39" s="40"/>
      <c r="B39" s="101" t="s">
        <v>124</v>
      </c>
      <c r="C39" s="54"/>
      <c r="D39" s="54"/>
      <c r="E39" s="54"/>
      <c r="F39" s="55">
        <v>13168</v>
      </c>
      <c r="G39" s="40"/>
    </row>
    <row r="40" spans="1:7" ht="15.75">
      <c r="A40" s="40"/>
      <c r="B40" s="53"/>
      <c r="C40" s="40"/>
      <c r="D40" s="40"/>
      <c r="E40" s="40"/>
      <c r="F40" s="83"/>
      <c r="G40" s="40"/>
    </row>
    <row r="41" spans="1:7" ht="15.75">
      <c r="A41" s="40"/>
      <c r="B41" s="40"/>
      <c r="C41" s="40"/>
      <c r="D41" s="40"/>
      <c r="E41" s="40"/>
      <c r="F41" s="40"/>
      <c r="G41" s="40"/>
    </row>
  </sheetData>
  <sheetProtection/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0.140625" style="0" customWidth="1"/>
    <col min="4" max="4" width="9.28125" style="0" customWidth="1"/>
    <col min="5" max="13" width="9.00390625" style="0" customWidth="1"/>
    <col min="14" max="14" width="10.421875" style="0" bestFit="1" customWidth="1"/>
  </cols>
  <sheetData>
    <row r="1" spans="7:10" ht="15.75">
      <c r="G1" s="40"/>
      <c r="H1" s="40" t="s">
        <v>129</v>
      </c>
      <c r="I1" s="40"/>
      <c r="J1" s="40"/>
    </row>
    <row r="2" spans="7:10" ht="15.75">
      <c r="G2" s="40" t="s">
        <v>132</v>
      </c>
      <c r="H2" s="40"/>
      <c r="I2" s="40"/>
      <c r="J2" s="40"/>
    </row>
    <row r="3" spans="7:10" ht="15.75">
      <c r="G3" s="40" t="s">
        <v>134</v>
      </c>
      <c r="H3" s="40"/>
      <c r="I3" s="40"/>
      <c r="J3" s="40"/>
    </row>
    <row r="5" spans="1:13" s="1" customFormat="1" ht="15.75">
      <c r="A5" s="41"/>
      <c r="B5" s="41" t="s">
        <v>104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" customFormat="1" ht="15.75">
      <c r="A6" s="41"/>
      <c r="B6" s="41" t="s">
        <v>140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1" customFormat="1" ht="15.75">
      <c r="A7" s="41"/>
      <c r="B7" s="41" t="s">
        <v>122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5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.75" hidden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60.75" customHeight="1">
      <c r="A10" s="85" t="s">
        <v>52</v>
      </c>
      <c r="B10" s="56" t="s">
        <v>19</v>
      </c>
      <c r="C10" s="65" t="s">
        <v>71</v>
      </c>
      <c r="D10" s="56" t="s">
        <v>113</v>
      </c>
      <c r="E10" s="56" t="s">
        <v>80</v>
      </c>
      <c r="F10" s="44" t="s">
        <v>121</v>
      </c>
      <c r="G10" s="86" t="s">
        <v>81</v>
      </c>
      <c r="H10" s="65" t="s">
        <v>91</v>
      </c>
      <c r="I10" s="56" t="s">
        <v>114</v>
      </c>
      <c r="J10" s="56" t="s">
        <v>80</v>
      </c>
      <c r="K10" s="44" t="s">
        <v>121</v>
      </c>
      <c r="L10" s="86" t="s">
        <v>81</v>
      </c>
      <c r="M10" s="40"/>
    </row>
    <row r="11" spans="1:13" ht="15.75">
      <c r="A11" s="87">
        <v>1</v>
      </c>
      <c r="B11" s="56">
        <v>2</v>
      </c>
      <c r="C11" s="68">
        <v>3</v>
      </c>
      <c r="D11" s="68">
        <v>4</v>
      </c>
      <c r="E11" s="68">
        <v>5</v>
      </c>
      <c r="F11" s="68">
        <v>6</v>
      </c>
      <c r="G11" s="88">
        <v>7</v>
      </c>
      <c r="H11" s="68">
        <v>8</v>
      </c>
      <c r="I11" s="68">
        <v>9</v>
      </c>
      <c r="J11" s="68">
        <v>10</v>
      </c>
      <c r="K11" s="68">
        <v>11</v>
      </c>
      <c r="L11" s="88">
        <v>12</v>
      </c>
      <c r="M11" s="40"/>
    </row>
    <row r="12" spans="1:13" ht="15.75">
      <c r="A12" s="89"/>
      <c r="B12" s="71" t="s">
        <v>21</v>
      </c>
      <c r="C12" s="50"/>
      <c r="D12" s="50"/>
      <c r="E12" s="50"/>
      <c r="F12" s="50"/>
      <c r="G12" s="70"/>
      <c r="H12" s="50"/>
      <c r="I12" s="50"/>
      <c r="J12" s="50"/>
      <c r="K12" s="50"/>
      <c r="L12" s="70"/>
      <c r="M12" s="40"/>
    </row>
    <row r="13" spans="1:15" ht="15.75">
      <c r="A13" s="90">
        <v>1</v>
      </c>
      <c r="B13" s="73" t="s">
        <v>70</v>
      </c>
      <c r="C13" s="50">
        <v>0.4</v>
      </c>
      <c r="D13" s="50">
        <v>144</v>
      </c>
      <c r="E13" s="91">
        <v>34</v>
      </c>
      <c r="F13" s="92">
        <f>D13+E13</f>
        <v>178</v>
      </c>
      <c r="G13" s="93">
        <f>D13/8</f>
        <v>18</v>
      </c>
      <c r="H13" s="50">
        <v>0.3</v>
      </c>
      <c r="I13" s="50">
        <v>274</v>
      </c>
      <c r="J13" s="91">
        <v>65</v>
      </c>
      <c r="K13" s="92">
        <f>I13+J13</f>
        <v>339</v>
      </c>
      <c r="L13" s="93">
        <f>I13/8</f>
        <v>34.25</v>
      </c>
      <c r="M13" s="40"/>
      <c r="N13" s="26"/>
      <c r="O13" s="9"/>
    </row>
    <row r="14" spans="1:15" ht="15.75">
      <c r="A14" s="90">
        <v>2</v>
      </c>
      <c r="B14" s="50" t="s">
        <v>53</v>
      </c>
      <c r="C14" s="46">
        <v>2.55</v>
      </c>
      <c r="D14" s="50">
        <v>918</v>
      </c>
      <c r="E14" s="91">
        <v>217</v>
      </c>
      <c r="F14" s="92">
        <f aca="true" t="shared" si="0" ref="F14:F37">D14+E14</f>
        <v>1135</v>
      </c>
      <c r="G14" s="93">
        <f>D14/8</f>
        <v>114.75</v>
      </c>
      <c r="H14" s="50"/>
      <c r="I14" s="50"/>
      <c r="J14" s="91"/>
      <c r="K14" s="92"/>
      <c r="L14" s="93"/>
      <c r="M14" s="40"/>
      <c r="N14" s="26"/>
      <c r="O14" s="9"/>
    </row>
    <row r="15" spans="1:15" ht="15.75">
      <c r="A15" s="90">
        <v>3</v>
      </c>
      <c r="B15" s="50" t="s">
        <v>54</v>
      </c>
      <c r="C15" s="50">
        <v>10.1</v>
      </c>
      <c r="D15" s="50">
        <v>3636</v>
      </c>
      <c r="E15" s="91">
        <v>858</v>
      </c>
      <c r="F15" s="92">
        <f t="shared" si="0"/>
        <v>4494</v>
      </c>
      <c r="G15" s="93">
        <f>D15/8</f>
        <v>454.5</v>
      </c>
      <c r="H15" s="50"/>
      <c r="I15" s="50"/>
      <c r="J15" s="91"/>
      <c r="K15" s="92"/>
      <c r="L15" s="93"/>
      <c r="M15" s="40"/>
      <c r="N15" s="26"/>
      <c r="O15" s="9"/>
    </row>
    <row r="16" spans="1:15" ht="15.75">
      <c r="A16" s="90"/>
      <c r="B16" s="72" t="s">
        <v>26</v>
      </c>
      <c r="C16" s="50"/>
      <c r="D16" s="50"/>
      <c r="E16" s="91"/>
      <c r="F16" s="92"/>
      <c r="G16" s="93"/>
      <c r="H16" s="50"/>
      <c r="I16" s="50"/>
      <c r="J16" s="91"/>
      <c r="K16" s="92"/>
      <c r="L16" s="93"/>
      <c r="M16" s="40"/>
      <c r="N16" s="26"/>
      <c r="O16" s="9"/>
    </row>
    <row r="17" spans="1:15" ht="15.75">
      <c r="A17" s="90">
        <v>4</v>
      </c>
      <c r="B17" s="50" t="s">
        <v>57</v>
      </c>
      <c r="C17" s="50">
        <v>0.27</v>
      </c>
      <c r="D17" s="50">
        <v>98</v>
      </c>
      <c r="E17" s="91">
        <v>23</v>
      </c>
      <c r="F17" s="92">
        <f t="shared" si="0"/>
        <v>121</v>
      </c>
      <c r="G17" s="93">
        <f>D17/8</f>
        <v>12.25</v>
      </c>
      <c r="H17" s="50"/>
      <c r="I17" s="50"/>
      <c r="J17" s="91"/>
      <c r="K17" s="92"/>
      <c r="L17" s="93"/>
      <c r="M17" s="40"/>
      <c r="N17" s="26"/>
      <c r="O17" s="9"/>
    </row>
    <row r="18" spans="1:15" ht="15.75">
      <c r="A18" s="90"/>
      <c r="B18" s="72" t="s">
        <v>27</v>
      </c>
      <c r="C18" s="50"/>
      <c r="D18" s="50"/>
      <c r="E18" s="91"/>
      <c r="F18" s="92"/>
      <c r="G18" s="93"/>
      <c r="H18" s="50"/>
      <c r="I18" s="50"/>
      <c r="J18" s="91"/>
      <c r="K18" s="92"/>
      <c r="L18" s="93"/>
      <c r="M18" s="40"/>
      <c r="N18" s="26"/>
      <c r="O18" s="9"/>
    </row>
    <row r="19" spans="1:15" ht="15.75">
      <c r="A19" s="90">
        <v>5</v>
      </c>
      <c r="B19" s="50" t="s">
        <v>58</v>
      </c>
      <c r="C19" s="50">
        <v>3.8</v>
      </c>
      <c r="D19" s="50">
        <v>1368</v>
      </c>
      <c r="E19" s="91">
        <v>323</v>
      </c>
      <c r="F19" s="92">
        <f t="shared" si="0"/>
        <v>1691</v>
      </c>
      <c r="G19" s="93">
        <f>D19/8</f>
        <v>171</v>
      </c>
      <c r="H19" s="50"/>
      <c r="I19" s="50"/>
      <c r="J19" s="91"/>
      <c r="K19" s="92"/>
      <c r="L19" s="93"/>
      <c r="M19" s="40"/>
      <c r="N19" s="26"/>
      <c r="O19" s="9"/>
    </row>
    <row r="20" spans="1:15" ht="15.75">
      <c r="A20" s="90"/>
      <c r="B20" s="72" t="s">
        <v>59</v>
      </c>
      <c r="C20" s="50"/>
      <c r="D20" s="50"/>
      <c r="E20" s="91"/>
      <c r="F20" s="92"/>
      <c r="G20" s="93"/>
      <c r="H20" s="50"/>
      <c r="I20" s="50"/>
      <c r="J20" s="91"/>
      <c r="K20" s="92"/>
      <c r="L20" s="93"/>
      <c r="M20" s="40"/>
      <c r="N20" s="26"/>
      <c r="O20" s="9"/>
    </row>
    <row r="21" spans="1:15" ht="15.75">
      <c r="A21" s="90">
        <v>6</v>
      </c>
      <c r="B21" s="50" t="s">
        <v>60</v>
      </c>
      <c r="C21" s="50">
        <v>0.55</v>
      </c>
      <c r="D21" s="50">
        <v>198</v>
      </c>
      <c r="E21" s="91">
        <v>47</v>
      </c>
      <c r="F21" s="92">
        <f t="shared" si="0"/>
        <v>245</v>
      </c>
      <c r="G21" s="93">
        <f>D21/8</f>
        <v>24.75</v>
      </c>
      <c r="H21" s="50"/>
      <c r="I21" s="50"/>
      <c r="J21" s="91"/>
      <c r="K21" s="92"/>
      <c r="L21" s="93"/>
      <c r="M21" s="40"/>
      <c r="N21" s="26"/>
      <c r="O21" s="9"/>
    </row>
    <row r="22" spans="1:15" ht="15.75">
      <c r="A22" s="90"/>
      <c r="B22" s="72" t="s">
        <v>30</v>
      </c>
      <c r="C22" s="50"/>
      <c r="D22" s="50"/>
      <c r="E22" s="91"/>
      <c r="F22" s="92"/>
      <c r="G22" s="93"/>
      <c r="H22" s="50"/>
      <c r="I22" s="50"/>
      <c r="J22" s="91"/>
      <c r="K22" s="92"/>
      <c r="L22" s="93"/>
      <c r="M22" s="40"/>
      <c r="N22" s="26"/>
      <c r="O22" s="9"/>
    </row>
    <row r="23" spans="1:15" ht="15.75">
      <c r="A23" s="90">
        <v>7</v>
      </c>
      <c r="B23" s="50" t="s">
        <v>61</v>
      </c>
      <c r="C23" s="50">
        <v>1.05</v>
      </c>
      <c r="D23" s="50">
        <v>378</v>
      </c>
      <c r="E23" s="91">
        <v>89</v>
      </c>
      <c r="F23" s="92">
        <f t="shared" si="0"/>
        <v>467</v>
      </c>
      <c r="G23" s="93">
        <f>D23/8</f>
        <v>47.25</v>
      </c>
      <c r="H23" s="50"/>
      <c r="I23" s="50"/>
      <c r="J23" s="91"/>
      <c r="K23" s="92"/>
      <c r="L23" s="93"/>
      <c r="M23" s="40"/>
      <c r="N23" s="26"/>
      <c r="O23" s="9"/>
    </row>
    <row r="24" spans="1:15" ht="15.75">
      <c r="A24" s="90"/>
      <c r="B24" s="72" t="s">
        <v>31</v>
      </c>
      <c r="C24" s="50"/>
      <c r="D24" s="50"/>
      <c r="E24" s="91"/>
      <c r="F24" s="92"/>
      <c r="G24" s="93"/>
      <c r="H24" s="50"/>
      <c r="I24" s="50"/>
      <c r="J24" s="91"/>
      <c r="K24" s="92"/>
      <c r="L24" s="93"/>
      <c r="M24" s="40"/>
      <c r="N24" s="26"/>
      <c r="O24" s="9"/>
    </row>
    <row r="25" spans="1:15" ht="15.75">
      <c r="A25" s="90">
        <v>8</v>
      </c>
      <c r="B25" s="73" t="s">
        <v>8</v>
      </c>
      <c r="C25" s="50">
        <v>0.23</v>
      </c>
      <c r="D25" s="50">
        <v>83</v>
      </c>
      <c r="E25" s="91">
        <v>20</v>
      </c>
      <c r="F25" s="92">
        <f t="shared" si="0"/>
        <v>103</v>
      </c>
      <c r="G25" s="93">
        <f>D25/8</f>
        <v>10.375</v>
      </c>
      <c r="H25" s="50"/>
      <c r="I25" s="50"/>
      <c r="J25" s="91"/>
      <c r="K25" s="92"/>
      <c r="L25" s="93"/>
      <c r="M25" s="40"/>
      <c r="N25" s="26"/>
      <c r="O25" s="9"/>
    </row>
    <row r="26" spans="1:15" ht="15.75">
      <c r="A26" s="90"/>
      <c r="B26" s="72" t="s">
        <v>32</v>
      </c>
      <c r="C26" s="50"/>
      <c r="D26" s="50"/>
      <c r="E26" s="91"/>
      <c r="F26" s="92"/>
      <c r="G26" s="93"/>
      <c r="H26" s="50"/>
      <c r="I26" s="50"/>
      <c r="J26" s="91"/>
      <c r="K26" s="92"/>
      <c r="L26" s="93"/>
      <c r="M26" s="40"/>
      <c r="N26" s="26"/>
      <c r="O26" s="9"/>
    </row>
    <row r="27" spans="1:15" ht="15.75">
      <c r="A27" s="90">
        <v>9</v>
      </c>
      <c r="B27" s="50" t="s">
        <v>9</v>
      </c>
      <c r="C27" s="50">
        <v>1</v>
      </c>
      <c r="D27" s="50">
        <v>360</v>
      </c>
      <c r="E27" s="91">
        <v>85</v>
      </c>
      <c r="F27" s="92">
        <f t="shared" si="0"/>
        <v>445</v>
      </c>
      <c r="G27" s="93">
        <f>D27/8</f>
        <v>45</v>
      </c>
      <c r="H27" s="50"/>
      <c r="I27" s="50"/>
      <c r="J27" s="91"/>
      <c r="K27" s="92"/>
      <c r="L27" s="93"/>
      <c r="M27" s="40"/>
      <c r="N27" s="26"/>
      <c r="O27" s="9"/>
    </row>
    <row r="28" spans="1:15" ht="15.75">
      <c r="A28" s="90"/>
      <c r="B28" s="72" t="s">
        <v>24</v>
      </c>
      <c r="C28" s="50"/>
      <c r="D28" s="50"/>
      <c r="E28" s="91"/>
      <c r="F28" s="92"/>
      <c r="G28" s="93"/>
      <c r="H28" s="50"/>
      <c r="I28" s="50"/>
      <c r="J28" s="91"/>
      <c r="K28" s="92"/>
      <c r="L28" s="93"/>
      <c r="M28" s="40"/>
      <c r="N28" s="26"/>
      <c r="O28" s="9"/>
    </row>
    <row r="29" spans="1:15" ht="31.5">
      <c r="A29" s="90">
        <v>10</v>
      </c>
      <c r="B29" s="73" t="s">
        <v>63</v>
      </c>
      <c r="C29" s="50">
        <v>1.96</v>
      </c>
      <c r="D29" s="50">
        <v>706</v>
      </c>
      <c r="E29" s="91">
        <v>167</v>
      </c>
      <c r="F29" s="92">
        <f t="shared" si="0"/>
        <v>873</v>
      </c>
      <c r="G29" s="93">
        <f>D29/8</f>
        <v>88.25</v>
      </c>
      <c r="H29" s="50"/>
      <c r="I29" s="50"/>
      <c r="J29" s="91"/>
      <c r="K29" s="92"/>
      <c r="L29" s="93"/>
      <c r="M29" s="40"/>
      <c r="N29" s="26"/>
      <c r="O29" s="9"/>
    </row>
    <row r="30" spans="1:15" ht="15.75">
      <c r="A30" s="90"/>
      <c r="B30" s="72" t="s">
        <v>35</v>
      </c>
      <c r="C30" s="50"/>
      <c r="D30" s="50"/>
      <c r="E30" s="91"/>
      <c r="F30" s="92"/>
      <c r="G30" s="93"/>
      <c r="H30" s="50"/>
      <c r="I30" s="50"/>
      <c r="J30" s="91"/>
      <c r="K30" s="92"/>
      <c r="L30" s="93"/>
      <c r="M30" s="40"/>
      <c r="N30" s="26"/>
      <c r="O30" s="9"/>
    </row>
    <row r="31" spans="1:15" ht="15.75">
      <c r="A31" s="90">
        <v>11</v>
      </c>
      <c r="B31" s="50" t="s">
        <v>62</v>
      </c>
      <c r="C31" s="46">
        <v>4.197</v>
      </c>
      <c r="D31" s="50">
        <v>1511</v>
      </c>
      <c r="E31" s="91">
        <v>356</v>
      </c>
      <c r="F31" s="92">
        <f t="shared" si="0"/>
        <v>1867</v>
      </c>
      <c r="G31" s="93">
        <f>D31/8</f>
        <v>188.875</v>
      </c>
      <c r="H31" s="50"/>
      <c r="I31" s="50"/>
      <c r="J31" s="91"/>
      <c r="K31" s="92"/>
      <c r="L31" s="93"/>
      <c r="M31" s="40"/>
      <c r="N31" s="26"/>
      <c r="O31" s="9"/>
    </row>
    <row r="32" spans="1:15" ht="15.75">
      <c r="A32" s="90"/>
      <c r="B32" s="72" t="s">
        <v>34</v>
      </c>
      <c r="C32" s="50"/>
      <c r="D32" s="50"/>
      <c r="E32" s="91"/>
      <c r="F32" s="92"/>
      <c r="G32" s="93"/>
      <c r="H32" s="50"/>
      <c r="I32" s="50"/>
      <c r="J32" s="91"/>
      <c r="K32" s="92"/>
      <c r="L32" s="93"/>
      <c r="M32" s="40"/>
      <c r="N32" s="26"/>
      <c r="O32" s="9"/>
    </row>
    <row r="33" spans="1:15" ht="15.75">
      <c r="A33" s="90">
        <v>12</v>
      </c>
      <c r="B33" s="50" t="s">
        <v>10</v>
      </c>
      <c r="C33" s="46">
        <v>0.97</v>
      </c>
      <c r="D33" s="50">
        <v>350</v>
      </c>
      <c r="E33" s="91">
        <v>83</v>
      </c>
      <c r="F33" s="92">
        <f t="shared" si="0"/>
        <v>433</v>
      </c>
      <c r="G33" s="93">
        <f>D33/8</f>
        <v>43.75</v>
      </c>
      <c r="H33" s="50"/>
      <c r="I33" s="50"/>
      <c r="J33" s="91"/>
      <c r="K33" s="92"/>
      <c r="L33" s="93"/>
      <c r="M33" s="40"/>
      <c r="N33" s="26"/>
      <c r="O33" s="9"/>
    </row>
    <row r="34" spans="1:15" ht="15.75">
      <c r="A34" s="90"/>
      <c r="B34" s="72" t="s">
        <v>33</v>
      </c>
      <c r="C34" s="50"/>
      <c r="D34" s="50"/>
      <c r="E34" s="91"/>
      <c r="F34" s="92"/>
      <c r="G34" s="93"/>
      <c r="H34" s="50"/>
      <c r="I34" s="50"/>
      <c r="J34" s="91"/>
      <c r="K34" s="92"/>
      <c r="L34" s="93"/>
      <c r="M34" s="40"/>
      <c r="N34" s="26"/>
      <c r="O34" s="9"/>
    </row>
    <row r="35" spans="1:15" ht="15.75">
      <c r="A35" s="90">
        <v>13</v>
      </c>
      <c r="B35" s="50" t="s">
        <v>116</v>
      </c>
      <c r="C35" s="50">
        <v>1.09</v>
      </c>
      <c r="D35" s="50">
        <v>393</v>
      </c>
      <c r="E35" s="91">
        <v>93</v>
      </c>
      <c r="F35" s="92">
        <f t="shared" si="0"/>
        <v>486</v>
      </c>
      <c r="G35" s="93">
        <f>D35/8</f>
        <v>49.125</v>
      </c>
      <c r="H35" s="50"/>
      <c r="I35" s="50"/>
      <c r="J35" s="91"/>
      <c r="K35" s="92"/>
      <c r="L35" s="93"/>
      <c r="M35" s="40"/>
      <c r="N35" s="26"/>
      <c r="O35" s="9"/>
    </row>
    <row r="36" spans="1:15" ht="15.75">
      <c r="A36" s="90"/>
      <c r="B36" s="72" t="s">
        <v>36</v>
      </c>
      <c r="C36" s="50"/>
      <c r="D36" s="50"/>
      <c r="E36" s="91"/>
      <c r="F36" s="92"/>
      <c r="G36" s="93"/>
      <c r="H36" s="50"/>
      <c r="I36" s="50"/>
      <c r="J36" s="91"/>
      <c r="K36" s="92"/>
      <c r="L36" s="93"/>
      <c r="M36" s="40"/>
      <c r="N36" s="26"/>
      <c r="O36" s="9"/>
    </row>
    <row r="37" spans="1:15" ht="15.75">
      <c r="A37" s="90">
        <v>14</v>
      </c>
      <c r="B37" s="50" t="s">
        <v>12</v>
      </c>
      <c r="C37" s="50">
        <v>1.46</v>
      </c>
      <c r="D37" s="50">
        <v>526</v>
      </c>
      <c r="E37" s="91">
        <v>124</v>
      </c>
      <c r="F37" s="92">
        <f t="shared" si="0"/>
        <v>650</v>
      </c>
      <c r="G37" s="93">
        <f>D37/8</f>
        <v>65.75</v>
      </c>
      <c r="H37" s="50"/>
      <c r="I37" s="50"/>
      <c r="J37" s="91"/>
      <c r="K37" s="92"/>
      <c r="L37" s="93"/>
      <c r="M37" s="40"/>
      <c r="N37" s="26"/>
      <c r="O37" s="9"/>
    </row>
    <row r="38" spans="1:15" ht="15.75">
      <c r="A38" s="90"/>
      <c r="B38" s="50"/>
      <c r="C38" s="50"/>
      <c r="D38" s="50"/>
      <c r="E38" s="91"/>
      <c r="F38" s="92"/>
      <c r="G38" s="93"/>
      <c r="H38" s="50"/>
      <c r="I38" s="50"/>
      <c r="J38" s="91"/>
      <c r="K38" s="92"/>
      <c r="L38" s="93"/>
      <c r="M38" s="40"/>
      <c r="N38" s="26"/>
      <c r="O38" s="9"/>
    </row>
    <row r="39" spans="1:15" ht="15.75">
      <c r="A39" s="103"/>
      <c r="B39" s="104" t="s">
        <v>18</v>
      </c>
      <c r="C39" s="105">
        <f>SUM(C13:C38)</f>
        <v>29.627</v>
      </c>
      <c r="D39" s="105">
        <f aca="true" t="shared" si="1" ref="D39:L39">SUM(D13:D38)</f>
        <v>10669</v>
      </c>
      <c r="E39" s="105">
        <f t="shared" si="1"/>
        <v>2519</v>
      </c>
      <c r="F39" s="105">
        <f t="shared" si="1"/>
        <v>13188</v>
      </c>
      <c r="G39" s="81">
        <f t="shared" si="1"/>
        <v>1333.625</v>
      </c>
      <c r="H39" s="105">
        <f t="shared" si="1"/>
        <v>0.3</v>
      </c>
      <c r="I39" s="105">
        <f t="shared" si="1"/>
        <v>274</v>
      </c>
      <c r="J39" s="105">
        <f t="shared" si="1"/>
        <v>65</v>
      </c>
      <c r="K39" s="105">
        <f t="shared" si="1"/>
        <v>339</v>
      </c>
      <c r="L39" s="81">
        <f t="shared" si="1"/>
        <v>34.25</v>
      </c>
      <c r="M39" s="105">
        <f>F39+K39</f>
        <v>13527</v>
      </c>
      <c r="N39" s="26"/>
      <c r="O39" s="9"/>
    </row>
    <row r="40" spans="1:15" ht="15.75">
      <c r="A40" s="40" t="s">
        <v>99</v>
      </c>
      <c r="B40" s="40"/>
      <c r="C40" s="40"/>
      <c r="D40" s="40"/>
      <c r="E40" s="40"/>
      <c r="F40" s="40"/>
      <c r="G40" s="40"/>
      <c r="H40" s="40"/>
      <c r="I40" s="83"/>
      <c r="J40" s="40"/>
      <c r="K40" s="40"/>
      <c r="L40" s="40"/>
      <c r="M40" s="40"/>
      <c r="N40" s="26"/>
      <c r="O40" s="9"/>
    </row>
    <row r="41" spans="1:13" ht="15.75">
      <c r="A41" s="40"/>
      <c r="B41" s="106"/>
      <c r="C41" s="40"/>
      <c r="D41" s="40"/>
      <c r="E41" s="40"/>
      <c r="F41" s="41"/>
      <c r="G41" s="40"/>
      <c r="H41" s="40"/>
      <c r="I41" s="83"/>
      <c r="J41" s="40"/>
      <c r="K41" s="40"/>
      <c r="L41" s="40"/>
      <c r="M41" s="40"/>
    </row>
    <row r="42" ht="15">
      <c r="B42" s="4"/>
    </row>
  </sheetData>
  <sheetProtection/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9" customWidth="1"/>
    <col min="6" max="6" width="10.421875" style="0" customWidth="1"/>
    <col min="7" max="7" width="9.140625" style="0" customWidth="1"/>
    <col min="8" max="12" width="0" style="0" hidden="1" customWidth="1"/>
  </cols>
  <sheetData>
    <row r="1" spans="1:14" ht="15.75">
      <c r="A1" s="40"/>
      <c r="B1" s="40"/>
      <c r="C1" s="40"/>
      <c r="D1" s="40"/>
      <c r="E1" s="40"/>
      <c r="F1" s="40" t="s">
        <v>129</v>
      </c>
      <c r="G1" s="40"/>
      <c r="H1" s="40"/>
      <c r="I1" s="40"/>
      <c r="J1" s="40"/>
      <c r="K1" s="40"/>
      <c r="L1" s="40"/>
      <c r="M1" s="40"/>
      <c r="N1" s="40"/>
    </row>
    <row r="2" spans="1:14" ht="15.75">
      <c r="A2" s="40"/>
      <c r="B2" s="40"/>
      <c r="C2" s="40"/>
      <c r="D2" s="40"/>
      <c r="E2" s="40" t="s">
        <v>132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15.75">
      <c r="A3" s="40"/>
      <c r="B3" s="40"/>
      <c r="C3" s="40"/>
      <c r="D3" s="40"/>
      <c r="E3" s="40" t="s">
        <v>134</v>
      </c>
      <c r="F3" s="40"/>
      <c r="G3" s="40"/>
      <c r="H3" s="40"/>
      <c r="I3" s="40"/>
      <c r="J3" s="40"/>
      <c r="K3" s="40"/>
      <c r="L3" s="40"/>
      <c r="M3" s="40"/>
      <c r="N3" s="40"/>
    </row>
    <row r="4" spans="1:14" ht="15.75">
      <c r="A4" s="40"/>
      <c r="B4" s="40"/>
      <c r="C4" s="40"/>
      <c r="D4" s="40"/>
      <c r="E4" s="83"/>
      <c r="F4" s="40"/>
      <c r="G4" s="40"/>
      <c r="H4" s="40"/>
      <c r="I4" s="40"/>
      <c r="J4" s="40"/>
      <c r="K4" s="40"/>
      <c r="L4" s="40"/>
      <c r="M4" s="40"/>
      <c r="N4" s="40"/>
    </row>
    <row r="5" spans="1:14" ht="15.75">
      <c r="A5" s="40"/>
      <c r="B5" s="40"/>
      <c r="C5" s="40"/>
      <c r="D5" s="40"/>
      <c r="E5" s="83"/>
      <c r="F5" s="40"/>
      <c r="G5" s="40"/>
      <c r="H5" s="40"/>
      <c r="I5" s="40"/>
      <c r="J5" s="40"/>
      <c r="K5" s="40"/>
      <c r="L5" s="40"/>
      <c r="M5" s="40"/>
      <c r="N5" s="40"/>
    </row>
    <row r="6" spans="1:14" ht="15.75">
      <c r="A6" s="40"/>
      <c r="B6" s="41" t="s">
        <v>100</v>
      </c>
      <c r="C6" s="41"/>
      <c r="D6" s="41"/>
      <c r="E6" s="158"/>
      <c r="F6" s="41"/>
      <c r="G6" s="41"/>
      <c r="H6" s="40"/>
      <c r="I6" s="40"/>
      <c r="J6" s="40"/>
      <c r="K6" s="40"/>
      <c r="L6" s="40"/>
      <c r="M6" s="40"/>
      <c r="N6" s="40"/>
    </row>
    <row r="7" spans="1:14" ht="15.75">
      <c r="A7" s="40"/>
      <c r="B7" s="41" t="s">
        <v>135</v>
      </c>
      <c r="C7" s="41"/>
      <c r="D7" s="41"/>
      <c r="E7" s="158"/>
      <c r="F7" s="41"/>
      <c r="G7" s="41"/>
      <c r="H7" s="40"/>
      <c r="I7" s="40"/>
      <c r="J7" s="40"/>
      <c r="K7" s="40"/>
      <c r="L7" s="40"/>
      <c r="M7" s="40"/>
      <c r="N7" s="40"/>
    </row>
    <row r="8" spans="1:14" ht="15.75">
      <c r="A8" s="40"/>
      <c r="B8" s="41" t="s">
        <v>122</v>
      </c>
      <c r="C8" s="41"/>
      <c r="D8" s="41"/>
      <c r="E8" s="158"/>
      <c r="F8" s="41"/>
      <c r="G8" s="41"/>
      <c r="H8" s="40"/>
      <c r="I8" s="40"/>
      <c r="J8" s="40"/>
      <c r="K8" s="40"/>
      <c r="L8" s="40"/>
      <c r="M8" s="40"/>
      <c r="N8" s="40"/>
    </row>
    <row r="9" spans="1:14" ht="15.75">
      <c r="A9" s="40"/>
      <c r="B9" s="41"/>
      <c r="C9" s="41"/>
      <c r="D9" s="41"/>
      <c r="E9" s="158"/>
      <c r="F9" s="41"/>
      <c r="G9" s="41"/>
      <c r="H9" s="40"/>
      <c r="I9" s="40"/>
      <c r="J9" s="40"/>
      <c r="K9" s="40"/>
      <c r="L9" s="40"/>
      <c r="M9" s="40"/>
      <c r="N9" s="40"/>
    </row>
    <row r="10" spans="1:14" ht="38.25" customHeight="1">
      <c r="A10" s="133" t="s">
        <v>52</v>
      </c>
      <c r="B10" s="134" t="s">
        <v>19</v>
      </c>
      <c r="C10" s="135" t="s">
        <v>72</v>
      </c>
      <c r="D10" s="136"/>
      <c r="E10" s="137"/>
      <c r="F10" s="136"/>
      <c r="G10" s="138"/>
      <c r="H10" s="135" t="s">
        <v>73</v>
      </c>
      <c r="I10" s="136"/>
      <c r="J10" s="137"/>
      <c r="K10" s="136"/>
      <c r="L10" s="138"/>
      <c r="M10" s="40"/>
      <c r="N10" s="40"/>
    </row>
    <row r="11" spans="1:14" ht="76.5" customHeight="1">
      <c r="A11" s="139"/>
      <c r="B11" s="140"/>
      <c r="C11" s="65" t="s">
        <v>74</v>
      </c>
      <c r="D11" s="56" t="s">
        <v>113</v>
      </c>
      <c r="E11" s="141" t="s">
        <v>80</v>
      </c>
      <c r="F11" s="44" t="s">
        <v>121</v>
      </c>
      <c r="G11" s="142" t="s">
        <v>90</v>
      </c>
      <c r="H11" s="65" t="s">
        <v>75</v>
      </c>
      <c r="I11" s="56" t="s">
        <v>114</v>
      </c>
      <c r="J11" s="141" t="s">
        <v>80</v>
      </c>
      <c r="K11" s="44" t="s">
        <v>111</v>
      </c>
      <c r="L11" s="142" t="s">
        <v>90</v>
      </c>
      <c r="M11" s="40"/>
      <c r="N11" s="40"/>
    </row>
    <row r="12" spans="1:14" s="5" customFormat="1" ht="12.75" customHeight="1">
      <c r="A12" s="87">
        <v>1</v>
      </c>
      <c r="B12" s="87">
        <v>2</v>
      </c>
      <c r="C12" s="87">
        <v>3</v>
      </c>
      <c r="D12" s="87">
        <v>4</v>
      </c>
      <c r="E12" s="143">
        <v>5</v>
      </c>
      <c r="F12" s="87">
        <v>6</v>
      </c>
      <c r="G12" s="144">
        <v>7</v>
      </c>
      <c r="H12" s="87">
        <v>8</v>
      </c>
      <c r="I12" s="87">
        <v>9</v>
      </c>
      <c r="J12" s="143">
        <v>10</v>
      </c>
      <c r="K12" s="87">
        <v>11</v>
      </c>
      <c r="L12" s="144">
        <v>12</v>
      </c>
      <c r="M12" s="40"/>
      <c r="N12" s="40"/>
    </row>
    <row r="13" spans="1:14" s="6" customFormat="1" ht="15.75">
      <c r="A13" s="145"/>
      <c r="B13" s="145"/>
      <c r="C13" s="146"/>
      <c r="D13" s="146"/>
      <c r="E13" s="147"/>
      <c r="F13" s="146"/>
      <c r="G13" s="148"/>
      <c r="H13" s="146"/>
      <c r="I13" s="146"/>
      <c r="J13" s="147"/>
      <c r="K13" s="146"/>
      <c r="L13" s="148"/>
      <c r="M13" s="149"/>
      <c r="N13" s="149"/>
    </row>
    <row r="14" spans="1:14" ht="15.75">
      <c r="A14" s="150"/>
      <c r="B14" s="47" t="s">
        <v>21</v>
      </c>
      <c r="C14" s="151"/>
      <c r="D14" s="75"/>
      <c r="E14" s="152"/>
      <c r="F14" s="153"/>
      <c r="G14" s="77"/>
      <c r="H14" s="151"/>
      <c r="I14" s="75"/>
      <c r="J14" s="75"/>
      <c r="K14" s="153"/>
      <c r="L14" s="77"/>
      <c r="M14" s="40"/>
      <c r="N14" s="40"/>
    </row>
    <row r="15" spans="1:14" ht="15.75">
      <c r="A15" s="150" t="s">
        <v>13</v>
      </c>
      <c r="B15" s="46" t="s">
        <v>1</v>
      </c>
      <c r="C15" s="151">
        <v>0.8</v>
      </c>
      <c r="D15" s="75">
        <v>288</v>
      </c>
      <c r="E15" s="75">
        <f>F15/1.2359</f>
        <v>288.04919491868276</v>
      </c>
      <c r="F15" s="153">
        <v>356</v>
      </c>
      <c r="G15" s="77">
        <f>D15/8</f>
        <v>36</v>
      </c>
      <c r="H15" s="151"/>
      <c r="I15" s="75"/>
      <c r="J15" s="75"/>
      <c r="K15" s="153"/>
      <c r="L15" s="77"/>
      <c r="M15" s="40"/>
      <c r="N15" s="40"/>
    </row>
    <row r="16" spans="1:14" ht="15.75">
      <c r="A16" s="150"/>
      <c r="B16" s="72" t="s">
        <v>33</v>
      </c>
      <c r="C16" s="151"/>
      <c r="D16" s="75"/>
      <c r="E16" s="75"/>
      <c r="F16" s="153"/>
      <c r="G16" s="77"/>
      <c r="H16" s="151"/>
      <c r="I16" s="75"/>
      <c r="J16" s="75"/>
      <c r="K16" s="153"/>
      <c r="L16" s="77"/>
      <c r="M16" s="40"/>
      <c r="N16" s="40"/>
    </row>
    <row r="17" spans="1:14" ht="15.75">
      <c r="A17" s="150" t="s">
        <v>37</v>
      </c>
      <c r="B17" s="50" t="s">
        <v>116</v>
      </c>
      <c r="C17" s="151">
        <v>0.3</v>
      </c>
      <c r="D17" s="75">
        <v>108</v>
      </c>
      <c r="E17" s="75">
        <f>F17/1.2359</f>
        <v>108.42301157051541</v>
      </c>
      <c r="F17" s="153">
        <v>134</v>
      </c>
      <c r="G17" s="77">
        <f>D17/8</f>
        <v>13.5</v>
      </c>
      <c r="H17" s="151"/>
      <c r="I17" s="75"/>
      <c r="J17" s="75"/>
      <c r="K17" s="153"/>
      <c r="L17" s="77"/>
      <c r="M17" s="40"/>
      <c r="N17" s="40"/>
    </row>
    <row r="18" spans="1:14" ht="15.75">
      <c r="A18" s="150"/>
      <c r="B18" s="72" t="s">
        <v>34</v>
      </c>
      <c r="C18" s="151"/>
      <c r="D18" s="75"/>
      <c r="E18" s="75"/>
      <c r="F18" s="153"/>
      <c r="G18" s="77"/>
      <c r="H18" s="151"/>
      <c r="I18" s="75"/>
      <c r="J18" s="75"/>
      <c r="K18" s="153"/>
      <c r="L18" s="77"/>
      <c r="M18" s="40"/>
      <c r="N18" s="40"/>
    </row>
    <row r="19" spans="1:14" ht="15.75">
      <c r="A19" s="150" t="s">
        <v>38</v>
      </c>
      <c r="B19" s="74" t="s">
        <v>10</v>
      </c>
      <c r="C19" s="151">
        <v>0.1</v>
      </c>
      <c r="D19" s="75">
        <v>36</v>
      </c>
      <c r="E19" s="75">
        <f>F19/1.2359</f>
        <v>35.60158588882596</v>
      </c>
      <c r="F19" s="153">
        <v>44</v>
      </c>
      <c r="G19" s="77">
        <f>D19/8</f>
        <v>4.5</v>
      </c>
      <c r="H19" s="151"/>
      <c r="I19" s="75"/>
      <c r="J19" s="75"/>
      <c r="K19" s="153"/>
      <c r="L19" s="77"/>
      <c r="M19" s="40"/>
      <c r="N19" s="40"/>
    </row>
    <row r="20" spans="1:14" ht="15.75">
      <c r="A20" s="150"/>
      <c r="B20" s="74"/>
      <c r="C20" s="151"/>
      <c r="D20" s="75"/>
      <c r="E20" s="75">
        <f>F20/1.2359</f>
        <v>0</v>
      </c>
      <c r="F20" s="153"/>
      <c r="G20" s="77"/>
      <c r="H20" s="151"/>
      <c r="I20" s="75"/>
      <c r="J20" s="75"/>
      <c r="K20" s="153"/>
      <c r="L20" s="77"/>
      <c r="M20" s="40"/>
      <c r="N20" s="40"/>
    </row>
    <row r="21" spans="1:14" s="7" customFormat="1" ht="15.75">
      <c r="A21" s="104"/>
      <c r="B21" s="105" t="s">
        <v>78</v>
      </c>
      <c r="C21" s="154">
        <f aca="true" t="shared" si="0" ref="C21:L21">SUM(C14:C20)</f>
        <v>1.2000000000000002</v>
      </c>
      <c r="D21" s="155">
        <f t="shared" si="0"/>
        <v>432</v>
      </c>
      <c r="E21" s="155">
        <f t="shared" si="0"/>
        <v>432.07379237802417</v>
      </c>
      <c r="F21" s="155">
        <f t="shared" si="0"/>
        <v>534</v>
      </c>
      <c r="G21" s="155"/>
      <c r="H21" s="154">
        <f t="shared" si="0"/>
        <v>0</v>
      </c>
      <c r="I21" s="155">
        <f t="shared" si="0"/>
        <v>0</v>
      </c>
      <c r="J21" s="155">
        <f t="shared" si="0"/>
        <v>0</v>
      </c>
      <c r="K21" s="155">
        <f t="shared" si="0"/>
        <v>0</v>
      </c>
      <c r="L21" s="155">
        <f t="shared" si="0"/>
        <v>0</v>
      </c>
      <c r="M21" s="156"/>
      <c r="N21" s="40"/>
    </row>
    <row r="22" spans="1:14" ht="15.75">
      <c r="A22" s="157"/>
      <c r="B22" s="157"/>
      <c r="C22" s="40"/>
      <c r="D22" s="40"/>
      <c r="E22" s="83"/>
      <c r="F22" s="40"/>
      <c r="G22" s="40"/>
      <c r="H22" s="40"/>
      <c r="I22" s="40"/>
      <c r="J22" s="83"/>
      <c r="K22" s="40"/>
      <c r="L22" s="40"/>
      <c r="M22" s="40"/>
      <c r="N22" s="40"/>
    </row>
  </sheetData>
  <sheetProtection/>
  <mergeCells count="2">
    <mergeCell ref="A10:A11"/>
    <mergeCell ref="B10:B11"/>
  </mergeCells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3.7109375" style="0" customWidth="1"/>
    <col min="2" max="2" width="32.00390625" style="0" customWidth="1"/>
    <col min="3" max="3" width="10.421875" style="0" customWidth="1"/>
    <col min="4" max="4" width="10.57421875" style="0" customWidth="1"/>
    <col min="5" max="5" width="9.140625" style="9" customWidth="1"/>
    <col min="6" max="6" width="10.421875" style="0" customWidth="1"/>
    <col min="7" max="7" width="9.140625" style="0" customWidth="1"/>
    <col min="8" max="12" width="0" style="0" hidden="1" customWidth="1"/>
    <col min="14" max="14" width="10.421875" style="0" bestFit="1" customWidth="1"/>
  </cols>
  <sheetData>
    <row r="1" spans="5:14" ht="15.75">
      <c r="E1" s="40"/>
      <c r="F1" s="40" t="s">
        <v>129</v>
      </c>
      <c r="G1" s="40"/>
      <c r="H1" s="40"/>
      <c r="I1" s="40"/>
      <c r="J1" s="40"/>
      <c r="K1" s="40"/>
      <c r="L1" s="40"/>
      <c r="M1" s="40"/>
      <c r="N1" s="40"/>
    </row>
    <row r="2" spans="5:14" ht="15.75">
      <c r="E2" s="40" t="s">
        <v>132</v>
      </c>
      <c r="F2" s="40"/>
      <c r="G2" s="40"/>
      <c r="H2" s="40"/>
      <c r="I2" s="40"/>
      <c r="J2" s="40"/>
      <c r="K2" s="40"/>
      <c r="L2" s="40"/>
      <c r="M2" s="40"/>
      <c r="N2" s="40"/>
    </row>
    <row r="3" spans="5:14" ht="15.75">
      <c r="E3" s="40" t="s">
        <v>134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5.75">
      <c r="E4" s="83"/>
      <c r="F4" s="40"/>
      <c r="G4" s="40"/>
      <c r="H4" s="40"/>
      <c r="I4" s="40"/>
      <c r="J4" s="40"/>
      <c r="K4" s="40"/>
      <c r="L4" s="40"/>
      <c r="M4" s="40"/>
      <c r="N4" s="40"/>
    </row>
    <row r="5" spans="1:14" ht="15.75">
      <c r="A5" s="10"/>
      <c r="B5" s="41" t="s">
        <v>105</v>
      </c>
      <c r="C5" s="41"/>
      <c r="D5" s="41"/>
      <c r="E5" s="158"/>
      <c r="F5" s="41"/>
      <c r="G5" s="41"/>
      <c r="H5" s="41"/>
      <c r="I5" s="41"/>
      <c r="J5" s="41"/>
      <c r="K5" s="41"/>
      <c r="L5" s="41"/>
      <c r="M5" s="41"/>
      <c r="N5" s="40"/>
    </row>
    <row r="6" spans="1:14" ht="15.75">
      <c r="A6" s="11"/>
      <c r="B6" s="41" t="s">
        <v>136</v>
      </c>
      <c r="C6" s="41"/>
      <c r="D6" s="41"/>
      <c r="E6" s="158"/>
      <c r="F6" s="41"/>
      <c r="G6" s="41"/>
      <c r="H6" s="41"/>
      <c r="I6" s="41"/>
      <c r="J6" s="41"/>
      <c r="K6" s="41"/>
      <c r="L6" s="41"/>
      <c r="M6" s="41"/>
      <c r="N6" s="40"/>
    </row>
    <row r="7" spans="1:14" ht="15.75">
      <c r="A7" s="11"/>
      <c r="B7" s="41" t="s">
        <v>122</v>
      </c>
      <c r="C7" s="41"/>
      <c r="D7" s="41"/>
      <c r="E7" s="158"/>
      <c r="F7" s="41"/>
      <c r="G7" s="41"/>
      <c r="H7" s="41"/>
      <c r="I7" s="41"/>
      <c r="J7" s="41"/>
      <c r="K7" s="41"/>
      <c r="L7" s="41"/>
      <c r="M7" s="41"/>
      <c r="N7" s="40"/>
    </row>
    <row r="8" spans="1:14" ht="15.75">
      <c r="A8" s="11"/>
      <c r="B8" s="41"/>
      <c r="C8" s="41"/>
      <c r="D8" s="41"/>
      <c r="E8" s="158"/>
      <c r="F8" s="41"/>
      <c r="G8" s="41"/>
      <c r="H8" s="41"/>
      <c r="I8" s="41"/>
      <c r="J8" s="41"/>
      <c r="K8" s="41"/>
      <c r="L8" s="41"/>
      <c r="M8" s="41"/>
      <c r="N8" s="40"/>
    </row>
    <row r="9" spans="1:14" ht="38.25" customHeight="1">
      <c r="A9" s="31" t="s">
        <v>52</v>
      </c>
      <c r="B9" s="134" t="s">
        <v>19</v>
      </c>
      <c r="C9" s="135" t="s">
        <v>72</v>
      </c>
      <c r="D9" s="136"/>
      <c r="E9" s="137"/>
      <c r="F9" s="136"/>
      <c r="G9" s="138"/>
      <c r="H9" s="135" t="s">
        <v>73</v>
      </c>
      <c r="I9" s="136"/>
      <c r="J9" s="137"/>
      <c r="K9" s="136"/>
      <c r="L9" s="138"/>
      <c r="M9" s="40"/>
      <c r="N9" s="40"/>
    </row>
    <row r="10" spans="1:14" ht="76.5" customHeight="1">
      <c r="A10" s="32"/>
      <c r="B10" s="140"/>
      <c r="C10" s="65" t="s">
        <v>74</v>
      </c>
      <c r="D10" s="56" t="s">
        <v>113</v>
      </c>
      <c r="E10" s="141" t="s">
        <v>80</v>
      </c>
      <c r="F10" s="44" t="s">
        <v>121</v>
      </c>
      <c r="G10" s="142" t="s">
        <v>90</v>
      </c>
      <c r="H10" s="65" t="s">
        <v>75</v>
      </c>
      <c r="I10" s="56" t="s">
        <v>114</v>
      </c>
      <c r="J10" s="141" t="s">
        <v>80</v>
      </c>
      <c r="K10" s="44" t="s">
        <v>111</v>
      </c>
      <c r="L10" s="142" t="s">
        <v>90</v>
      </c>
      <c r="M10" s="40"/>
      <c r="N10" s="40"/>
    </row>
    <row r="11" spans="1:14" s="5" customFormat="1" ht="12.75" customHeight="1">
      <c r="A11" s="17">
        <v>1</v>
      </c>
      <c r="B11" s="87">
        <v>2</v>
      </c>
      <c r="C11" s="87">
        <v>3</v>
      </c>
      <c r="D11" s="87">
        <v>4</v>
      </c>
      <c r="E11" s="143">
        <v>5</v>
      </c>
      <c r="F11" s="87">
        <v>6</v>
      </c>
      <c r="G11" s="144">
        <v>7</v>
      </c>
      <c r="H11" s="87">
        <v>8</v>
      </c>
      <c r="I11" s="87">
        <v>9</v>
      </c>
      <c r="J11" s="143">
        <v>10</v>
      </c>
      <c r="K11" s="87">
        <v>11</v>
      </c>
      <c r="L11" s="144">
        <v>12</v>
      </c>
      <c r="M11" s="40"/>
      <c r="N11" s="40"/>
    </row>
    <row r="12" spans="1:14" s="6" customFormat="1" ht="15.75">
      <c r="A12" s="12"/>
      <c r="B12" s="145"/>
      <c r="C12" s="146"/>
      <c r="D12" s="146"/>
      <c r="E12" s="147"/>
      <c r="F12" s="146"/>
      <c r="G12" s="148"/>
      <c r="H12" s="146"/>
      <c r="I12" s="146"/>
      <c r="J12" s="147"/>
      <c r="K12" s="146"/>
      <c r="L12" s="148"/>
      <c r="M12" s="149"/>
      <c r="N12" s="149"/>
    </row>
    <row r="13" spans="1:14" ht="15.75">
      <c r="A13" s="13"/>
      <c r="B13" s="72" t="s">
        <v>21</v>
      </c>
      <c r="C13" s="151"/>
      <c r="D13" s="75"/>
      <c r="E13" s="75"/>
      <c r="F13" s="153"/>
      <c r="G13" s="77"/>
      <c r="H13" s="151"/>
      <c r="I13" s="75"/>
      <c r="J13" s="75"/>
      <c r="K13" s="153"/>
      <c r="L13" s="77"/>
      <c r="M13" s="40"/>
      <c r="N13" s="40"/>
    </row>
    <row r="14" spans="1:14" ht="15.75">
      <c r="A14" s="13" t="s">
        <v>13</v>
      </c>
      <c r="B14" s="74" t="s">
        <v>101</v>
      </c>
      <c r="C14" s="151">
        <v>1.44</v>
      </c>
      <c r="D14" s="75">
        <v>519</v>
      </c>
      <c r="E14" s="75">
        <f>F14-D14</f>
        <v>123</v>
      </c>
      <c r="F14" s="153">
        <v>642</v>
      </c>
      <c r="G14" s="77">
        <f>D14/8</f>
        <v>64.875</v>
      </c>
      <c r="H14" s="151"/>
      <c r="I14" s="75"/>
      <c r="J14" s="75"/>
      <c r="K14" s="153"/>
      <c r="L14" s="159"/>
      <c r="M14" s="40"/>
      <c r="N14" s="83"/>
    </row>
    <row r="15" spans="1:14" ht="15.75">
      <c r="A15" s="13" t="s">
        <v>14</v>
      </c>
      <c r="B15" s="74" t="s">
        <v>117</v>
      </c>
      <c r="C15" s="151">
        <v>0.27</v>
      </c>
      <c r="D15" s="75">
        <v>99</v>
      </c>
      <c r="E15" s="75">
        <f>F15-D15</f>
        <v>23</v>
      </c>
      <c r="F15" s="153">
        <v>122</v>
      </c>
      <c r="G15" s="77">
        <f>D15/8</f>
        <v>12.375</v>
      </c>
      <c r="H15" s="151"/>
      <c r="I15" s="75"/>
      <c r="J15" s="75"/>
      <c r="K15" s="153"/>
      <c r="L15" s="159"/>
      <c r="M15" s="40"/>
      <c r="N15" s="83"/>
    </row>
    <row r="16" spans="1:14" ht="15.75">
      <c r="A16" s="13" t="s">
        <v>15</v>
      </c>
      <c r="B16" s="74" t="s">
        <v>102</v>
      </c>
      <c r="C16" s="151">
        <v>1.77</v>
      </c>
      <c r="D16" s="75">
        <v>638</v>
      </c>
      <c r="E16" s="75">
        <f>F16-D16</f>
        <v>150</v>
      </c>
      <c r="F16" s="153">
        <v>788</v>
      </c>
      <c r="G16" s="77">
        <f>D16/8</f>
        <v>79.75</v>
      </c>
      <c r="H16" s="151"/>
      <c r="I16" s="75"/>
      <c r="J16" s="75"/>
      <c r="K16" s="153"/>
      <c r="L16" s="159"/>
      <c r="M16" s="40"/>
      <c r="N16" s="83"/>
    </row>
    <row r="17" spans="1:14" ht="31.5">
      <c r="A17" s="13" t="s">
        <v>16</v>
      </c>
      <c r="B17" s="160" t="s">
        <v>103</v>
      </c>
      <c r="C17" s="151">
        <v>1.4</v>
      </c>
      <c r="D17" s="75">
        <v>503</v>
      </c>
      <c r="E17" s="75">
        <f>F17-D17</f>
        <v>119</v>
      </c>
      <c r="F17" s="153">
        <v>622</v>
      </c>
      <c r="G17" s="77">
        <f>D17/8</f>
        <v>62.875</v>
      </c>
      <c r="H17" s="151"/>
      <c r="I17" s="75"/>
      <c r="J17" s="75"/>
      <c r="K17" s="153"/>
      <c r="L17" s="159">
        <f>I17/4</f>
        <v>0</v>
      </c>
      <c r="M17" s="40"/>
      <c r="N17" s="83"/>
    </row>
    <row r="18" spans="1:14" s="7" customFormat="1" ht="15.75">
      <c r="A18" s="14"/>
      <c r="B18" s="105" t="s">
        <v>78</v>
      </c>
      <c r="C18" s="161">
        <f aca="true" t="shared" si="0" ref="C18:L18">SUM(C13:C17)</f>
        <v>4.88</v>
      </c>
      <c r="D18" s="155">
        <f t="shared" si="0"/>
        <v>1759</v>
      </c>
      <c r="E18" s="155">
        <f t="shared" si="0"/>
        <v>415</v>
      </c>
      <c r="F18" s="155">
        <f t="shared" si="0"/>
        <v>2174</v>
      </c>
      <c r="G18" s="155">
        <f t="shared" si="0"/>
        <v>219.875</v>
      </c>
      <c r="H18" s="155">
        <f t="shared" si="0"/>
        <v>0</v>
      </c>
      <c r="I18" s="155">
        <f t="shared" si="0"/>
        <v>0</v>
      </c>
      <c r="J18" s="155">
        <f t="shared" si="0"/>
        <v>0</v>
      </c>
      <c r="K18" s="155">
        <f t="shared" si="0"/>
        <v>0</v>
      </c>
      <c r="L18" s="155">
        <f t="shared" si="0"/>
        <v>0</v>
      </c>
      <c r="M18" s="156"/>
      <c r="N18" s="83"/>
    </row>
    <row r="19" spans="1:9" ht="15">
      <c r="A19" s="8"/>
      <c r="B19" s="8"/>
      <c r="I19" s="9"/>
    </row>
  </sheetData>
  <sheetProtection/>
  <mergeCells count="2">
    <mergeCell ref="A9:A10"/>
    <mergeCell ref="B9:B10"/>
  </mergeCells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5" max="5" width="12.140625" style="0" customWidth="1"/>
    <col min="6" max="6" width="13.8515625" style="0" customWidth="1"/>
    <col min="7" max="7" width="12.28125" style="2" customWidth="1"/>
    <col min="8" max="8" width="10.8515625" style="0" customWidth="1"/>
  </cols>
  <sheetData>
    <row r="1" spans="1:8" ht="15.75">
      <c r="A1" s="40"/>
      <c r="B1" s="40"/>
      <c r="C1" s="40"/>
      <c r="D1" s="40"/>
      <c r="E1" s="40"/>
      <c r="F1" s="40" t="s">
        <v>129</v>
      </c>
      <c r="G1" s="40"/>
      <c r="H1" s="40"/>
    </row>
    <row r="2" spans="1:8" ht="15.75">
      <c r="A2" s="40"/>
      <c r="B2" s="40"/>
      <c r="C2" s="40"/>
      <c r="D2" s="40"/>
      <c r="E2" s="40" t="s">
        <v>132</v>
      </c>
      <c r="F2" s="40"/>
      <c r="G2" s="40"/>
      <c r="H2" s="40"/>
    </row>
    <row r="3" spans="1:8" ht="15.75">
      <c r="A3" s="40"/>
      <c r="B3" s="40"/>
      <c r="C3" s="40"/>
      <c r="D3" s="40"/>
      <c r="E3" s="40" t="s">
        <v>130</v>
      </c>
      <c r="F3" s="40"/>
      <c r="G3" s="40"/>
      <c r="H3" s="40"/>
    </row>
    <row r="4" spans="1:8" ht="15.75">
      <c r="A4" s="40"/>
      <c r="B4" s="40"/>
      <c r="C4" s="40"/>
      <c r="D4" s="40"/>
      <c r="E4" s="40"/>
      <c r="F4" s="40"/>
      <c r="G4" s="40"/>
      <c r="H4" s="40"/>
    </row>
    <row r="5" spans="1:8" ht="14.25" customHeight="1">
      <c r="A5" s="40"/>
      <c r="B5" s="41" t="s">
        <v>68</v>
      </c>
      <c r="C5" s="41"/>
      <c r="D5" s="41"/>
      <c r="E5" s="40"/>
      <c r="F5" s="40"/>
      <c r="G5" s="40"/>
      <c r="H5" s="40"/>
    </row>
    <row r="6" spans="1:8" ht="14.25" customHeight="1">
      <c r="A6" s="40"/>
      <c r="B6" s="41" t="s">
        <v>97</v>
      </c>
      <c r="C6" s="41"/>
      <c r="D6" s="41"/>
      <c r="E6" s="40"/>
      <c r="F6" s="40"/>
      <c r="G6" s="40"/>
      <c r="H6" s="40"/>
    </row>
    <row r="7" spans="1:8" ht="15.75">
      <c r="A7" s="40"/>
      <c r="B7" s="41" t="s">
        <v>123</v>
      </c>
      <c r="C7" s="41"/>
      <c r="D7" s="41"/>
      <c r="E7" s="40"/>
      <c r="F7" s="40"/>
      <c r="G7" s="40"/>
      <c r="H7" s="40"/>
    </row>
    <row r="8" spans="1:8" ht="15.75">
      <c r="A8" s="40"/>
      <c r="B8" s="40"/>
      <c r="C8" s="40"/>
      <c r="D8" s="40"/>
      <c r="E8" s="40"/>
      <c r="F8" s="40"/>
      <c r="G8" s="40"/>
      <c r="H8" s="40"/>
    </row>
    <row r="9" spans="1:8" ht="82.5" customHeight="1">
      <c r="A9" s="42" t="s">
        <v>20</v>
      </c>
      <c r="B9" s="43" t="s">
        <v>19</v>
      </c>
      <c r="C9" s="43" t="s">
        <v>112</v>
      </c>
      <c r="D9" s="43" t="s">
        <v>98</v>
      </c>
      <c r="E9" s="43" t="s">
        <v>82</v>
      </c>
      <c r="F9" s="43" t="s">
        <v>80</v>
      </c>
      <c r="G9" s="56" t="s">
        <v>121</v>
      </c>
      <c r="H9" s="42" t="s">
        <v>81</v>
      </c>
    </row>
    <row r="10" spans="1:8" ht="13.5" customHeight="1">
      <c r="A10" s="42">
        <v>1</v>
      </c>
      <c r="B10" s="42">
        <v>2</v>
      </c>
      <c r="C10" s="42">
        <v>3</v>
      </c>
      <c r="D10" s="42">
        <v>4</v>
      </c>
      <c r="E10" s="45">
        <v>5</v>
      </c>
      <c r="F10" s="42">
        <v>6</v>
      </c>
      <c r="G10" s="43">
        <v>7</v>
      </c>
      <c r="H10" s="42">
        <v>8</v>
      </c>
    </row>
    <row r="11" spans="1:8" ht="15.75">
      <c r="A11" s="46"/>
      <c r="B11" s="47" t="s">
        <v>21</v>
      </c>
      <c r="C11" s="47"/>
      <c r="D11" s="47"/>
      <c r="E11" s="46"/>
      <c r="F11" s="46"/>
      <c r="G11" s="46"/>
      <c r="H11" s="46"/>
    </row>
    <row r="12" spans="1:8" ht="15.75">
      <c r="A12" s="48" t="s">
        <v>13</v>
      </c>
      <c r="B12" s="46" t="s">
        <v>0</v>
      </c>
      <c r="C12" s="46">
        <v>264</v>
      </c>
      <c r="D12" s="49">
        <v>384</v>
      </c>
      <c r="E12" s="46">
        <v>218516</v>
      </c>
      <c r="F12" s="49">
        <f>G12-E12</f>
        <v>51548</v>
      </c>
      <c r="G12" s="46">
        <v>270064</v>
      </c>
      <c r="H12" s="49">
        <f>G12/8/1.2359</f>
        <v>27314.507646249698</v>
      </c>
    </row>
    <row r="13" spans="1:8" ht="15.75">
      <c r="A13" s="48" t="s">
        <v>14</v>
      </c>
      <c r="B13" s="46" t="s">
        <v>1</v>
      </c>
      <c r="C13" s="46">
        <v>707</v>
      </c>
      <c r="D13" s="49">
        <v>807</v>
      </c>
      <c r="E13" s="46">
        <v>441712</v>
      </c>
      <c r="F13" s="49">
        <f aca="true" t="shared" si="0" ref="F13:F40">G13-E13</f>
        <v>104200</v>
      </c>
      <c r="G13" s="46">
        <v>545912</v>
      </c>
      <c r="H13" s="49">
        <f aca="true" t="shared" si="1" ref="H13:H42">G13/8/1.2359</f>
        <v>55214.01407880896</v>
      </c>
    </row>
    <row r="14" spans="1:8" ht="15.75">
      <c r="A14" s="48" t="s">
        <v>15</v>
      </c>
      <c r="B14" s="46" t="s">
        <v>23</v>
      </c>
      <c r="C14" s="46">
        <v>366</v>
      </c>
      <c r="D14" s="49">
        <v>422</v>
      </c>
      <c r="E14" s="46">
        <v>237909</v>
      </c>
      <c r="F14" s="49">
        <f t="shared" si="0"/>
        <v>56123</v>
      </c>
      <c r="G14" s="46">
        <v>294032</v>
      </c>
      <c r="H14" s="49">
        <f t="shared" si="1"/>
        <v>29738.651994497937</v>
      </c>
    </row>
    <row r="15" spans="1:8" ht="31.5">
      <c r="A15" s="48" t="s">
        <v>16</v>
      </c>
      <c r="B15" s="42" t="s">
        <v>22</v>
      </c>
      <c r="C15" s="42">
        <v>94</v>
      </c>
      <c r="D15" s="49">
        <v>90</v>
      </c>
      <c r="E15" s="46">
        <v>37301</v>
      </c>
      <c r="F15" s="49">
        <f t="shared" si="0"/>
        <v>8799</v>
      </c>
      <c r="G15" s="46">
        <v>46100</v>
      </c>
      <c r="H15" s="49">
        <f t="shared" si="1"/>
        <v>4662.5940610081725</v>
      </c>
    </row>
    <row r="16" spans="1:8" ht="15.75">
      <c r="A16" s="48"/>
      <c r="B16" s="42"/>
      <c r="C16" s="42"/>
      <c r="D16" s="49"/>
      <c r="E16" s="46"/>
      <c r="F16" s="49"/>
      <c r="G16" s="46"/>
      <c r="H16" s="49"/>
    </row>
    <row r="17" spans="1:12" ht="15.75">
      <c r="A17" s="48"/>
      <c r="B17" s="47" t="s">
        <v>24</v>
      </c>
      <c r="C17" s="46"/>
      <c r="D17" s="49"/>
      <c r="E17" s="46"/>
      <c r="F17" s="49"/>
      <c r="G17" s="46"/>
      <c r="H17" s="49"/>
      <c r="L17" s="27"/>
    </row>
    <row r="18" spans="1:8" ht="15.75">
      <c r="A18" s="48" t="s">
        <v>17</v>
      </c>
      <c r="B18" s="46" t="s">
        <v>65</v>
      </c>
      <c r="C18" s="46">
        <v>166</v>
      </c>
      <c r="D18" s="49">
        <v>196</v>
      </c>
      <c r="E18" s="46">
        <v>132360</v>
      </c>
      <c r="F18" s="49">
        <f t="shared" si="0"/>
        <v>31224</v>
      </c>
      <c r="G18" s="46">
        <v>163584</v>
      </c>
      <c r="H18" s="49">
        <f t="shared" si="1"/>
        <v>16545.027914879844</v>
      </c>
    </row>
    <row r="19" spans="1:8" ht="15.75">
      <c r="A19" s="48"/>
      <c r="B19" s="47" t="s">
        <v>26</v>
      </c>
      <c r="C19" s="46"/>
      <c r="D19" s="49"/>
      <c r="E19" s="46"/>
      <c r="F19" s="49"/>
      <c r="G19" s="46"/>
      <c r="H19" s="49"/>
    </row>
    <row r="20" spans="1:8" ht="15.75">
      <c r="A20" s="48" t="s">
        <v>37</v>
      </c>
      <c r="B20" s="46" t="s">
        <v>2</v>
      </c>
      <c r="C20" s="46">
        <v>82</v>
      </c>
      <c r="D20" s="49">
        <v>105</v>
      </c>
      <c r="E20" s="46">
        <v>66799</v>
      </c>
      <c r="F20" s="49">
        <f t="shared" si="0"/>
        <v>15758</v>
      </c>
      <c r="G20" s="46">
        <v>82557</v>
      </c>
      <c r="H20" s="49">
        <f t="shared" si="1"/>
        <v>8349.886722226718</v>
      </c>
    </row>
    <row r="21" spans="1:8" ht="15.75">
      <c r="A21" s="48"/>
      <c r="B21" s="47" t="s">
        <v>27</v>
      </c>
      <c r="C21" s="46"/>
      <c r="D21" s="49"/>
      <c r="E21" s="46"/>
      <c r="F21" s="49"/>
      <c r="G21" s="46"/>
      <c r="H21" s="49"/>
    </row>
    <row r="22" spans="1:8" ht="15.75">
      <c r="A22" s="48" t="s">
        <v>38</v>
      </c>
      <c r="B22" s="46" t="s">
        <v>3</v>
      </c>
      <c r="C22" s="46">
        <v>88</v>
      </c>
      <c r="D22" s="49">
        <v>112</v>
      </c>
      <c r="E22" s="46">
        <v>71115</v>
      </c>
      <c r="F22" s="49">
        <f t="shared" si="0"/>
        <v>16776</v>
      </c>
      <c r="G22" s="46">
        <v>87891</v>
      </c>
      <c r="H22" s="49">
        <f t="shared" si="1"/>
        <v>8889.372117485233</v>
      </c>
    </row>
    <row r="23" spans="1:8" ht="15.75">
      <c r="A23" s="48"/>
      <c r="B23" s="47" t="s">
        <v>28</v>
      </c>
      <c r="C23" s="46"/>
      <c r="D23" s="49"/>
      <c r="E23" s="46"/>
      <c r="F23" s="49"/>
      <c r="G23" s="46"/>
      <c r="H23" s="49"/>
    </row>
    <row r="24" spans="1:8" ht="15.75">
      <c r="A24" s="48" t="s">
        <v>39</v>
      </c>
      <c r="B24" s="46" t="s">
        <v>4</v>
      </c>
      <c r="C24" s="46">
        <v>50</v>
      </c>
      <c r="D24" s="49">
        <v>58</v>
      </c>
      <c r="E24" s="46">
        <v>42719</v>
      </c>
      <c r="F24" s="49">
        <f t="shared" si="0"/>
        <v>10078</v>
      </c>
      <c r="G24" s="46">
        <v>52797</v>
      </c>
      <c r="H24" s="49">
        <f t="shared" si="1"/>
        <v>5339.934460716887</v>
      </c>
    </row>
    <row r="25" spans="1:8" ht="15.75">
      <c r="A25" s="48"/>
      <c r="B25" s="47" t="s">
        <v>29</v>
      </c>
      <c r="C25" s="46"/>
      <c r="D25" s="49"/>
      <c r="E25" s="46"/>
      <c r="F25" s="49"/>
      <c r="G25" s="46"/>
      <c r="H25" s="49"/>
    </row>
    <row r="26" spans="1:8" ht="15.75">
      <c r="A26" s="48" t="s">
        <v>40</v>
      </c>
      <c r="B26" s="46" t="s">
        <v>5</v>
      </c>
      <c r="C26" s="46">
        <v>87</v>
      </c>
      <c r="D26" s="49">
        <v>116</v>
      </c>
      <c r="E26" s="46">
        <v>78369</v>
      </c>
      <c r="F26" s="49">
        <f t="shared" si="0"/>
        <v>18487</v>
      </c>
      <c r="G26" s="46">
        <v>96856</v>
      </c>
      <c r="H26" s="49">
        <f t="shared" si="1"/>
        <v>9796.100008091269</v>
      </c>
    </row>
    <row r="27" spans="1:8" ht="15.75">
      <c r="A27" s="48"/>
      <c r="B27" s="47" t="s">
        <v>30</v>
      </c>
      <c r="C27" s="46"/>
      <c r="D27" s="49"/>
      <c r="E27" s="46"/>
      <c r="F27" s="49"/>
      <c r="G27" s="46"/>
      <c r="H27" s="49"/>
    </row>
    <row r="28" spans="1:8" ht="15.75">
      <c r="A28" s="48" t="s">
        <v>41</v>
      </c>
      <c r="B28" s="46" t="s">
        <v>6</v>
      </c>
      <c r="C28" s="46">
        <v>128</v>
      </c>
      <c r="D28" s="49">
        <v>152</v>
      </c>
      <c r="E28" s="46">
        <v>104447</v>
      </c>
      <c r="F28" s="49">
        <f>G28-E28</f>
        <v>24639</v>
      </c>
      <c r="G28" s="46">
        <v>129086</v>
      </c>
      <c r="H28" s="49">
        <f t="shared" si="1"/>
        <v>13055.870216036896</v>
      </c>
    </row>
    <row r="29" spans="1:8" ht="15.75">
      <c r="A29" s="48"/>
      <c r="B29" s="47" t="s">
        <v>25</v>
      </c>
      <c r="C29" s="46"/>
      <c r="D29" s="49"/>
      <c r="E29" s="46"/>
      <c r="F29" s="49"/>
      <c r="G29" s="46"/>
      <c r="H29" s="49"/>
    </row>
    <row r="30" spans="1:8" ht="15.75">
      <c r="A30" s="48" t="s">
        <v>42</v>
      </c>
      <c r="B30" s="46" t="s">
        <v>7</v>
      </c>
      <c r="C30" s="46">
        <v>71</v>
      </c>
      <c r="D30" s="49">
        <v>95</v>
      </c>
      <c r="E30" s="46">
        <v>57574</v>
      </c>
      <c r="F30" s="49">
        <f t="shared" si="0"/>
        <v>13582</v>
      </c>
      <c r="G30" s="46">
        <v>71156</v>
      </c>
      <c r="H30" s="49">
        <f t="shared" si="1"/>
        <v>7196.779674730965</v>
      </c>
    </row>
    <row r="31" spans="1:8" ht="15.75">
      <c r="A31" s="48"/>
      <c r="B31" s="47" t="s">
        <v>31</v>
      </c>
      <c r="C31" s="46"/>
      <c r="D31" s="49"/>
      <c r="E31" s="46"/>
      <c r="F31" s="49"/>
      <c r="G31" s="46"/>
      <c r="H31" s="49"/>
    </row>
    <row r="32" spans="1:8" ht="15.75">
      <c r="A32" s="48" t="s">
        <v>43</v>
      </c>
      <c r="B32" s="46" t="s">
        <v>8</v>
      </c>
      <c r="C32" s="46">
        <v>48</v>
      </c>
      <c r="D32" s="49">
        <v>66</v>
      </c>
      <c r="E32" s="46">
        <v>46012</v>
      </c>
      <c r="F32" s="49">
        <f t="shared" si="0"/>
        <v>10854</v>
      </c>
      <c r="G32" s="46">
        <v>56866</v>
      </c>
      <c r="H32" s="49">
        <f t="shared" si="1"/>
        <v>5751.476656687434</v>
      </c>
    </row>
    <row r="33" spans="1:8" ht="15.75">
      <c r="A33" s="48"/>
      <c r="B33" s="47" t="s">
        <v>32</v>
      </c>
      <c r="C33" s="46"/>
      <c r="D33" s="49"/>
      <c r="E33" s="46"/>
      <c r="F33" s="49"/>
      <c r="G33" s="46"/>
      <c r="H33" s="49"/>
    </row>
    <row r="34" spans="1:11" ht="15.75">
      <c r="A34" s="48" t="s">
        <v>44</v>
      </c>
      <c r="B34" s="46" t="s">
        <v>9</v>
      </c>
      <c r="C34" s="46">
        <v>71</v>
      </c>
      <c r="D34" s="49">
        <v>89</v>
      </c>
      <c r="E34" s="46">
        <v>60095</v>
      </c>
      <c r="F34" s="49">
        <f t="shared" si="0"/>
        <v>14177</v>
      </c>
      <c r="G34" s="46">
        <v>74272</v>
      </c>
      <c r="H34" s="49">
        <f t="shared" si="1"/>
        <v>7511.934622542277</v>
      </c>
      <c r="K34" s="15"/>
    </row>
    <row r="35" spans="1:8" ht="15.75">
      <c r="A35" s="48"/>
      <c r="B35" s="47" t="s">
        <v>33</v>
      </c>
      <c r="C35" s="46"/>
      <c r="D35" s="49"/>
      <c r="E35" s="46"/>
      <c r="F35" s="49"/>
      <c r="G35" s="46"/>
      <c r="H35" s="49"/>
    </row>
    <row r="36" spans="1:8" ht="15.75">
      <c r="A36" s="48" t="s">
        <v>45</v>
      </c>
      <c r="B36" s="50" t="s">
        <v>116</v>
      </c>
      <c r="C36" s="46">
        <v>28</v>
      </c>
      <c r="D36" s="49">
        <v>35</v>
      </c>
      <c r="E36" s="46">
        <v>27271</v>
      </c>
      <c r="F36" s="49">
        <f t="shared" si="0"/>
        <v>6433</v>
      </c>
      <c r="G36" s="46">
        <v>33704</v>
      </c>
      <c r="H36" s="49">
        <f t="shared" si="1"/>
        <v>3408.8518488550853</v>
      </c>
    </row>
    <row r="37" spans="1:8" ht="15.75">
      <c r="A37" s="48"/>
      <c r="B37" s="47" t="s">
        <v>34</v>
      </c>
      <c r="C37" s="46"/>
      <c r="D37" s="49"/>
      <c r="E37" s="46"/>
      <c r="F37" s="49"/>
      <c r="G37" s="46"/>
      <c r="H37" s="49"/>
    </row>
    <row r="38" spans="1:8" ht="15.75">
      <c r="A38" s="48" t="s">
        <v>46</v>
      </c>
      <c r="B38" s="46" t="s">
        <v>10</v>
      </c>
      <c r="C38" s="46">
        <v>28</v>
      </c>
      <c r="D38" s="49">
        <v>32</v>
      </c>
      <c r="E38" s="46">
        <v>25950</v>
      </c>
      <c r="F38" s="49">
        <f t="shared" si="0"/>
        <v>6122</v>
      </c>
      <c r="G38" s="46">
        <v>32072</v>
      </c>
      <c r="H38" s="49">
        <f t="shared" si="1"/>
        <v>3243.789950643256</v>
      </c>
    </row>
    <row r="39" spans="1:8" ht="15.75">
      <c r="A39" s="48"/>
      <c r="B39" s="47" t="s">
        <v>35</v>
      </c>
      <c r="C39" s="46"/>
      <c r="D39" s="49"/>
      <c r="E39" s="46"/>
      <c r="F39" s="49"/>
      <c r="G39" s="46"/>
      <c r="H39" s="49"/>
    </row>
    <row r="40" spans="1:8" ht="15.75">
      <c r="A40" s="48" t="s">
        <v>47</v>
      </c>
      <c r="B40" s="46" t="s">
        <v>11</v>
      </c>
      <c r="C40" s="46">
        <v>95</v>
      </c>
      <c r="D40" s="49">
        <v>120</v>
      </c>
      <c r="E40" s="46">
        <v>80940</v>
      </c>
      <c r="F40" s="49">
        <f t="shared" si="0"/>
        <v>19094</v>
      </c>
      <c r="G40" s="46">
        <v>100034</v>
      </c>
      <c r="H40" s="49">
        <f t="shared" si="1"/>
        <v>10117.525689780727</v>
      </c>
    </row>
    <row r="41" spans="1:8" ht="15.75">
      <c r="A41" s="48"/>
      <c r="B41" s="47" t="s">
        <v>36</v>
      </c>
      <c r="C41" s="46"/>
      <c r="D41" s="49"/>
      <c r="E41" s="46"/>
      <c r="F41" s="49"/>
      <c r="G41" s="46"/>
      <c r="H41" s="49"/>
    </row>
    <row r="42" spans="1:8" ht="15.75">
      <c r="A42" s="48" t="s">
        <v>48</v>
      </c>
      <c r="B42" s="46" t="s">
        <v>12</v>
      </c>
      <c r="C42" s="46">
        <v>56</v>
      </c>
      <c r="D42" s="49">
        <v>69</v>
      </c>
      <c r="E42" s="46">
        <v>47798</v>
      </c>
      <c r="F42" s="49">
        <f>G42-E42</f>
        <v>11275</v>
      </c>
      <c r="G42" s="46">
        <v>59073</v>
      </c>
      <c r="H42" s="49">
        <f t="shared" si="1"/>
        <v>5974.6945545756125</v>
      </c>
    </row>
    <row r="43" spans="1:8" ht="15.75">
      <c r="A43" s="48"/>
      <c r="B43" s="46"/>
      <c r="C43" s="46"/>
      <c r="D43" s="49"/>
      <c r="E43" s="46"/>
      <c r="F43" s="49"/>
      <c r="G43" s="46"/>
      <c r="H43" s="49"/>
    </row>
    <row r="44" spans="1:8" s="1" customFormat="1" ht="15.75">
      <c r="A44" s="47"/>
      <c r="B44" s="47" t="s">
        <v>18</v>
      </c>
      <c r="C44" s="51">
        <f aca="true" t="shared" si="2" ref="C44:H44">SUM(C12:C42)</f>
        <v>2429</v>
      </c>
      <c r="D44" s="51">
        <f t="shared" si="2"/>
        <v>2948</v>
      </c>
      <c r="E44" s="51">
        <f t="shared" si="2"/>
        <v>1776887</v>
      </c>
      <c r="F44" s="51">
        <f t="shared" si="2"/>
        <v>419169</v>
      </c>
      <c r="G44" s="49">
        <f t="shared" si="2"/>
        <v>2196056</v>
      </c>
      <c r="H44" s="51">
        <f t="shared" si="2"/>
        <v>222111.01221781695</v>
      </c>
    </row>
    <row r="45" spans="1:8" ht="15.75">
      <c r="A45" s="52"/>
      <c r="B45" s="53" t="s">
        <v>128</v>
      </c>
      <c r="C45" s="40"/>
      <c r="D45" s="40"/>
      <c r="E45" s="40"/>
      <c r="F45" s="40"/>
      <c r="G45" s="40">
        <v>1984</v>
      </c>
      <c r="H45" s="40"/>
    </row>
    <row r="46" spans="1:8" ht="15.75">
      <c r="A46" s="40"/>
      <c r="B46" s="54" t="s">
        <v>124</v>
      </c>
      <c r="C46" s="54"/>
      <c r="D46" s="54"/>
      <c r="E46" s="54"/>
      <c r="F46" s="54"/>
      <c r="G46" s="54">
        <v>2194072</v>
      </c>
      <c r="H46" s="40"/>
    </row>
    <row r="47" spans="1:8" ht="15.75">
      <c r="A47" s="40"/>
      <c r="B47" s="53" t="s">
        <v>127</v>
      </c>
      <c r="C47" s="40"/>
      <c r="D47" s="40"/>
      <c r="E47" s="40"/>
      <c r="F47" s="40"/>
      <c r="G47" s="40">
        <f>SUM(G45:G46)</f>
        <v>2196056</v>
      </c>
      <c r="H47" s="40"/>
    </row>
  </sheetData>
  <sheetProtection/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9" customWidth="1"/>
    <col min="6" max="6" width="10.421875" style="0" customWidth="1"/>
    <col min="7" max="17" width="9.140625" style="0" customWidth="1"/>
  </cols>
  <sheetData>
    <row r="1" spans="10:13" ht="15.75">
      <c r="J1" s="40"/>
      <c r="K1" s="40" t="s">
        <v>129</v>
      </c>
      <c r="L1" s="40"/>
      <c r="M1" s="40"/>
    </row>
    <row r="2" spans="10:13" ht="15.75">
      <c r="J2" s="40" t="s">
        <v>132</v>
      </c>
      <c r="K2" s="40"/>
      <c r="L2" s="40"/>
      <c r="M2" s="40"/>
    </row>
    <row r="3" spans="10:13" ht="15.75">
      <c r="J3" s="40" t="s">
        <v>130</v>
      </c>
      <c r="K3" s="40"/>
      <c r="L3" s="40"/>
      <c r="M3" s="40"/>
    </row>
    <row r="5" spans="1:18" ht="15">
      <c r="A5" s="34"/>
      <c r="B5" s="34" t="s">
        <v>68</v>
      </c>
      <c r="C5" s="34"/>
      <c r="D5" s="34"/>
      <c r="E5" s="208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5">
      <c r="A6" s="34"/>
      <c r="B6" s="34" t="s">
        <v>135</v>
      </c>
      <c r="C6" s="34"/>
      <c r="D6" s="34"/>
      <c r="E6" s="208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5">
      <c r="A7" s="34"/>
      <c r="B7" s="34" t="s">
        <v>122</v>
      </c>
      <c r="C7" s="34"/>
      <c r="D7" s="34"/>
      <c r="E7" s="208"/>
      <c r="F7" s="3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5">
      <c r="A8" s="34"/>
      <c r="B8" s="34"/>
      <c r="C8" s="34"/>
      <c r="D8" s="34"/>
      <c r="E8" s="208"/>
      <c r="F8" s="34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38.25" customHeight="1">
      <c r="A9" s="107" t="s">
        <v>52</v>
      </c>
      <c r="B9" s="108" t="s">
        <v>19</v>
      </c>
      <c r="C9" s="109" t="s">
        <v>72</v>
      </c>
      <c r="D9" s="110"/>
      <c r="E9" s="111"/>
      <c r="F9" s="110"/>
      <c r="G9" s="112"/>
      <c r="H9" s="109" t="s">
        <v>73</v>
      </c>
      <c r="I9" s="110"/>
      <c r="J9" s="110"/>
      <c r="K9" s="110"/>
      <c r="L9" s="112"/>
      <c r="M9" s="162" t="s">
        <v>109</v>
      </c>
      <c r="N9" s="163"/>
      <c r="O9" s="163"/>
      <c r="P9" s="163"/>
      <c r="Q9" s="164"/>
      <c r="R9" s="33"/>
    </row>
    <row r="10" spans="1:18" ht="76.5" customHeight="1">
      <c r="A10" s="113"/>
      <c r="B10" s="114"/>
      <c r="C10" s="58" t="s">
        <v>74</v>
      </c>
      <c r="D10" s="57" t="s">
        <v>113</v>
      </c>
      <c r="E10" s="115" t="s">
        <v>80</v>
      </c>
      <c r="F10" s="36" t="s">
        <v>121</v>
      </c>
      <c r="G10" s="116" t="s">
        <v>90</v>
      </c>
      <c r="H10" s="58" t="s">
        <v>75</v>
      </c>
      <c r="I10" s="57" t="s">
        <v>114</v>
      </c>
      <c r="J10" s="58" t="s">
        <v>80</v>
      </c>
      <c r="K10" s="36" t="s">
        <v>121</v>
      </c>
      <c r="L10" s="116" t="s">
        <v>90</v>
      </c>
      <c r="M10" s="58" t="s">
        <v>76</v>
      </c>
      <c r="N10" s="35" t="s">
        <v>115</v>
      </c>
      <c r="O10" s="58" t="s">
        <v>80</v>
      </c>
      <c r="P10" s="36" t="s">
        <v>121</v>
      </c>
      <c r="Q10" s="116" t="s">
        <v>90</v>
      </c>
      <c r="R10" s="33"/>
    </row>
    <row r="11" spans="1:18" s="5" customFormat="1" ht="12.75" customHeight="1">
      <c r="A11" s="84">
        <v>1</v>
      </c>
      <c r="B11" s="84">
        <v>2</v>
      </c>
      <c r="C11" s="84">
        <v>3</v>
      </c>
      <c r="D11" s="84">
        <v>4</v>
      </c>
      <c r="E11" s="117">
        <v>5</v>
      </c>
      <c r="F11" s="84">
        <v>6</v>
      </c>
      <c r="G11" s="118">
        <v>7</v>
      </c>
      <c r="H11" s="84">
        <v>8</v>
      </c>
      <c r="I11" s="84">
        <v>9</v>
      </c>
      <c r="J11" s="84">
        <v>10</v>
      </c>
      <c r="K11" s="84">
        <v>11</v>
      </c>
      <c r="L11" s="118">
        <v>12</v>
      </c>
      <c r="M11" s="84">
        <v>13</v>
      </c>
      <c r="N11" s="84">
        <v>14</v>
      </c>
      <c r="O11" s="84">
        <v>15</v>
      </c>
      <c r="P11" s="165">
        <v>16</v>
      </c>
      <c r="Q11" s="118">
        <v>17</v>
      </c>
      <c r="R11" s="119"/>
    </row>
    <row r="12" spans="1:18" s="6" customFormat="1" ht="15">
      <c r="A12" s="120"/>
      <c r="B12" s="120"/>
      <c r="C12" s="121"/>
      <c r="D12" s="121"/>
      <c r="E12" s="122"/>
      <c r="F12" s="121"/>
      <c r="G12" s="123"/>
      <c r="H12" s="121"/>
      <c r="I12" s="121"/>
      <c r="J12" s="121"/>
      <c r="K12" s="121"/>
      <c r="L12" s="123"/>
      <c r="M12" s="121"/>
      <c r="N12" s="121"/>
      <c r="O12" s="121"/>
      <c r="P12" s="166"/>
      <c r="Q12" s="123"/>
      <c r="R12" s="124"/>
    </row>
    <row r="13" spans="1:18" s="6" customFormat="1" ht="15">
      <c r="A13" s="120"/>
      <c r="B13" s="59" t="s">
        <v>21</v>
      </c>
      <c r="C13" s="121"/>
      <c r="D13" s="121"/>
      <c r="E13" s="122"/>
      <c r="F13" s="121"/>
      <c r="G13" s="123"/>
      <c r="H13" s="121"/>
      <c r="I13" s="121"/>
      <c r="J13" s="121"/>
      <c r="K13" s="121"/>
      <c r="L13" s="123"/>
      <c r="M13" s="121"/>
      <c r="N13" s="121"/>
      <c r="O13" s="121"/>
      <c r="P13" s="166"/>
      <c r="Q13" s="123"/>
      <c r="R13" s="124"/>
    </row>
    <row r="14" spans="1:21" ht="15">
      <c r="A14" s="125" t="s">
        <v>13</v>
      </c>
      <c r="B14" s="60" t="s">
        <v>0</v>
      </c>
      <c r="C14" s="126">
        <v>8.85</v>
      </c>
      <c r="D14" s="61">
        <v>3186</v>
      </c>
      <c r="E14" s="61">
        <v>752</v>
      </c>
      <c r="F14" s="128">
        <f>D14+E14</f>
        <v>3938</v>
      </c>
      <c r="G14" s="62">
        <f>D14/8</f>
        <v>398.25</v>
      </c>
      <c r="H14" s="126">
        <v>4</v>
      </c>
      <c r="I14" s="61">
        <v>3648</v>
      </c>
      <c r="J14" s="61">
        <v>861</v>
      </c>
      <c r="K14" s="128">
        <f>I14+J14</f>
        <v>4509</v>
      </c>
      <c r="L14" s="62">
        <f>I14/8</f>
        <v>456</v>
      </c>
      <c r="M14" s="126">
        <v>3.15</v>
      </c>
      <c r="N14" s="61">
        <v>3528</v>
      </c>
      <c r="O14" s="61">
        <v>832</v>
      </c>
      <c r="P14" s="167">
        <f>N14+O14</f>
        <v>4360</v>
      </c>
      <c r="Q14" s="62">
        <f>N14/8</f>
        <v>441</v>
      </c>
      <c r="R14" s="33"/>
      <c r="T14" s="9"/>
      <c r="U14" s="9"/>
    </row>
    <row r="15" spans="1:21" ht="15">
      <c r="A15" s="125" t="s">
        <v>14</v>
      </c>
      <c r="B15" s="60" t="s">
        <v>1</v>
      </c>
      <c r="C15" s="126">
        <v>34.3</v>
      </c>
      <c r="D15" s="61">
        <v>12348</v>
      </c>
      <c r="E15" s="61">
        <v>2913</v>
      </c>
      <c r="F15" s="128">
        <f aca="true" t="shared" si="0" ref="F15:F43">D15+E15</f>
        <v>15261</v>
      </c>
      <c r="G15" s="62">
        <f aca="true" t="shared" si="1" ref="G15:G44">D15/8</f>
        <v>1543.5</v>
      </c>
      <c r="H15" s="126">
        <v>3.275</v>
      </c>
      <c r="I15" s="61">
        <v>2987</v>
      </c>
      <c r="J15" s="61">
        <v>705</v>
      </c>
      <c r="K15" s="128">
        <f aca="true" t="shared" si="2" ref="K15:K31">I15+J15</f>
        <v>3692</v>
      </c>
      <c r="L15" s="62">
        <f aca="true" t="shared" si="3" ref="L15:L31">I15/8</f>
        <v>373.375</v>
      </c>
      <c r="M15" s="126"/>
      <c r="N15" s="61"/>
      <c r="O15" s="61"/>
      <c r="P15" s="167"/>
      <c r="Q15" s="62"/>
      <c r="R15" s="33"/>
      <c r="T15" s="9"/>
      <c r="U15" s="9"/>
    </row>
    <row r="16" spans="1:21" ht="15">
      <c r="A16" s="125" t="s">
        <v>15</v>
      </c>
      <c r="B16" s="60" t="s">
        <v>77</v>
      </c>
      <c r="C16" s="126">
        <v>12.7</v>
      </c>
      <c r="D16" s="61">
        <v>4572</v>
      </c>
      <c r="E16" s="61">
        <v>1079</v>
      </c>
      <c r="F16" s="128">
        <f t="shared" si="0"/>
        <v>5651</v>
      </c>
      <c r="G16" s="62">
        <f t="shared" si="1"/>
        <v>571.5</v>
      </c>
      <c r="H16" s="126"/>
      <c r="I16" s="61"/>
      <c r="J16" s="61"/>
      <c r="K16" s="128"/>
      <c r="L16" s="62"/>
      <c r="M16" s="126"/>
      <c r="N16" s="61"/>
      <c r="O16" s="61"/>
      <c r="P16" s="167"/>
      <c r="Q16" s="62"/>
      <c r="R16" s="33"/>
      <c r="T16" s="9"/>
      <c r="U16" s="9"/>
    </row>
    <row r="17" spans="1:21" ht="15">
      <c r="A17" s="125" t="s">
        <v>16</v>
      </c>
      <c r="B17" s="60" t="s">
        <v>22</v>
      </c>
      <c r="C17" s="126">
        <v>2.44</v>
      </c>
      <c r="D17" s="61">
        <v>879</v>
      </c>
      <c r="E17" s="61">
        <v>207</v>
      </c>
      <c r="F17" s="128">
        <f t="shared" si="0"/>
        <v>1086</v>
      </c>
      <c r="G17" s="62">
        <f t="shared" si="1"/>
        <v>109.875</v>
      </c>
      <c r="H17" s="126">
        <v>0.133</v>
      </c>
      <c r="I17" s="61">
        <v>122</v>
      </c>
      <c r="J17" s="61">
        <v>29</v>
      </c>
      <c r="K17" s="128">
        <f t="shared" si="2"/>
        <v>151</v>
      </c>
      <c r="L17" s="62">
        <f t="shared" si="3"/>
        <v>15.25</v>
      </c>
      <c r="M17" s="126"/>
      <c r="N17" s="61"/>
      <c r="O17" s="61"/>
      <c r="P17" s="167"/>
      <c r="Q17" s="62"/>
      <c r="R17" s="33"/>
      <c r="T17" s="9"/>
      <c r="U17" s="9"/>
    </row>
    <row r="18" spans="1:21" ht="15">
      <c r="A18" s="125"/>
      <c r="B18" s="59" t="s">
        <v>24</v>
      </c>
      <c r="C18" s="126"/>
      <c r="D18" s="61"/>
      <c r="E18" s="61"/>
      <c r="F18" s="128"/>
      <c r="G18" s="62"/>
      <c r="H18" s="126"/>
      <c r="I18" s="61"/>
      <c r="J18" s="61"/>
      <c r="K18" s="128"/>
      <c r="L18" s="62"/>
      <c r="M18" s="126"/>
      <c r="N18" s="61"/>
      <c r="O18" s="61"/>
      <c r="P18" s="167"/>
      <c r="Q18" s="62"/>
      <c r="R18" s="33"/>
      <c r="T18" s="9"/>
      <c r="U18" s="9"/>
    </row>
    <row r="19" spans="1:21" ht="15">
      <c r="A19" s="125" t="s">
        <v>17</v>
      </c>
      <c r="B19" s="60" t="s">
        <v>65</v>
      </c>
      <c r="C19" s="126">
        <v>8.69</v>
      </c>
      <c r="D19" s="61">
        <v>3129</v>
      </c>
      <c r="E19" s="61">
        <v>738</v>
      </c>
      <c r="F19" s="128">
        <f t="shared" si="0"/>
        <v>3867</v>
      </c>
      <c r="G19" s="62">
        <f t="shared" si="1"/>
        <v>391.125</v>
      </c>
      <c r="H19" s="126">
        <v>0.4</v>
      </c>
      <c r="I19" s="61">
        <v>365</v>
      </c>
      <c r="J19" s="61">
        <v>86</v>
      </c>
      <c r="K19" s="128">
        <f t="shared" si="2"/>
        <v>451</v>
      </c>
      <c r="L19" s="62">
        <f t="shared" si="3"/>
        <v>45.625</v>
      </c>
      <c r="M19" s="126"/>
      <c r="N19" s="61"/>
      <c r="O19" s="61"/>
      <c r="P19" s="167"/>
      <c r="Q19" s="62"/>
      <c r="R19" s="33"/>
      <c r="T19" s="9"/>
      <c r="U19" s="9"/>
    </row>
    <row r="20" spans="1:21" ht="15">
      <c r="A20" s="125"/>
      <c r="B20" s="59" t="s">
        <v>26</v>
      </c>
      <c r="C20" s="126"/>
      <c r="D20" s="61"/>
      <c r="E20" s="61"/>
      <c r="F20" s="128"/>
      <c r="G20" s="62"/>
      <c r="H20" s="126"/>
      <c r="I20" s="61"/>
      <c r="J20" s="61"/>
      <c r="K20" s="128"/>
      <c r="L20" s="62"/>
      <c r="M20" s="126"/>
      <c r="N20" s="61"/>
      <c r="O20" s="61"/>
      <c r="P20" s="167"/>
      <c r="Q20" s="62"/>
      <c r="R20" s="33"/>
      <c r="T20" s="9"/>
      <c r="U20" s="9"/>
    </row>
    <row r="21" spans="1:21" ht="15">
      <c r="A21" s="125" t="s">
        <v>37</v>
      </c>
      <c r="B21" s="60" t="s">
        <v>2</v>
      </c>
      <c r="C21" s="126">
        <v>7.62</v>
      </c>
      <c r="D21" s="61">
        <v>2744</v>
      </c>
      <c r="E21" s="61">
        <v>647</v>
      </c>
      <c r="F21" s="128">
        <f t="shared" si="0"/>
        <v>3391</v>
      </c>
      <c r="G21" s="62">
        <f t="shared" si="1"/>
        <v>343</v>
      </c>
      <c r="H21" s="126">
        <v>0.38</v>
      </c>
      <c r="I21" s="61">
        <v>347</v>
      </c>
      <c r="J21" s="61">
        <v>82</v>
      </c>
      <c r="K21" s="128">
        <f t="shared" si="2"/>
        <v>429</v>
      </c>
      <c r="L21" s="62">
        <f t="shared" si="3"/>
        <v>43.375</v>
      </c>
      <c r="M21" s="126"/>
      <c r="N21" s="61"/>
      <c r="O21" s="61"/>
      <c r="P21" s="167"/>
      <c r="Q21" s="62"/>
      <c r="R21" s="33"/>
      <c r="T21" s="9"/>
      <c r="U21" s="9"/>
    </row>
    <row r="22" spans="1:21" ht="15">
      <c r="A22" s="125"/>
      <c r="B22" s="59" t="s">
        <v>27</v>
      </c>
      <c r="C22" s="126"/>
      <c r="D22" s="61"/>
      <c r="E22" s="61"/>
      <c r="F22" s="128"/>
      <c r="G22" s="62"/>
      <c r="H22" s="126"/>
      <c r="I22" s="61"/>
      <c r="J22" s="61"/>
      <c r="K22" s="128"/>
      <c r="L22" s="62"/>
      <c r="M22" s="126"/>
      <c r="N22" s="61"/>
      <c r="O22" s="61"/>
      <c r="P22" s="167"/>
      <c r="Q22" s="62"/>
      <c r="R22" s="33"/>
      <c r="T22" s="9"/>
      <c r="U22" s="9"/>
    </row>
    <row r="23" spans="1:21" ht="15">
      <c r="A23" s="125" t="s">
        <v>38</v>
      </c>
      <c r="B23" s="60" t="s">
        <v>3</v>
      </c>
      <c r="C23" s="126">
        <v>6.62</v>
      </c>
      <c r="D23" s="61">
        <v>2384</v>
      </c>
      <c r="E23" s="61">
        <v>562</v>
      </c>
      <c r="F23" s="128">
        <f t="shared" si="0"/>
        <v>2946</v>
      </c>
      <c r="G23" s="62">
        <f t="shared" si="1"/>
        <v>298</v>
      </c>
      <c r="H23" s="126">
        <v>0.4</v>
      </c>
      <c r="I23" s="61">
        <v>365</v>
      </c>
      <c r="J23" s="61">
        <v>86</v>
      </c>
      <c r="K23" s="128">
        <f>I23+J23</f>
        <v>451</v>
      </c>
      <c r="L23" s="62">
        <f t="shared" si="3"/>
        <v>45.625</v>
      </c>
      <c r="M23" s="126">
        <v>0.2</v>
      </c>
      <c r="N23" s="61">
        <v>224</v>
      </c>
      <c r="O23" s="61">
        <v>53</v>
      </c>
      <c r="P23" s="167">
        <f>N23+O23</f>
        <v>277</v>
      </c>
      <c r="Q23" s="62">
        <f>N23/8</f>
        <v>28</v>
      </c>
      <c r="R23" s="33"/>
      <c r="T23" s="9"/>
      <c r="U23" s="9"/>
    </row>
    <row r="24" spans="1:21" ht="15">
      <c r="A24" s="125"/>
      <c r="B24" s="59" t="s">
        <v>28</v>
      </c>
      <c r="C24" s="126"/>
      <c r="D24" s="61"/>
      <c r="E24" s="61"/>
      <c r="F24" s="128"/>
      <c r="G24" s="62"/>
      <c r="H24" s="126"/>
      <c r="I24" s="61"/>
      <c r="J24" s="61"/>
      <c r="K24" s="128"/>
      <c r="L24" s="62"/>
      <c r="M24" s="126"/>
      <c r="N24" s="61"/>
      <c r="O24" s="61"/>
      <c r="P24" s="167"/>
      <c r="Q24" s="62"/>
      <c r="R24" s="33"/>
      <c r="T24" s="9"/>
      <c r="U24" s="9"/>
    </row>
    <row r="25" spans="1:21" ht="15">
      <c r="A25" s="125" t="s">
        <v>39</v>
      </c>
      <c r="B25" s="60" t="s">
        <v>4</v>
      </c>
      <c r="C25" s="168">
        <v>1.78</v>
      </c>
      <c r="D25" s="169">
        <v>641</v>
      </c>
      <c r="E25" s="61">
        <v>151</v>
      </c>
      <c r="F25" s="128">
        <f t="shared" si="0"/>
        <v>792</v>
      </c>
      <c r="G25" s="62">
        <f t="shared" si="1"/>
        <v>80.125</v>
      </c>
      <c r="H25" s="168">
        <v>0.78</v>
      </c>
      <c r="I25" s="61">
        <v>712</v>
      </c>
      <c r="J25" s="61">
        <v>168</v>
      </c>
      <c r="K25" s="128">
        <f t="shared" si="2"/>
        <v>880</v>
      </c>
      <c r="L25" s="62">
        <f t="shared" si="3"/>
        <v>89</v>
      </c>
      <c r="M25" s="126"/>
      <c r="N25" s="61"/>
      <c r="O25" s="61"/>
      <c r="P25" s="167"/>
      <c r="Q25" s="62"/>
      <c r="R25" s="33"/>
      <c r="T25" s="9"/>
      <c r="U25" s="9"/>
    </row>
    <row r="26" spans="1:21" ht="15">
      <c r="A26" s="125"/>
      <c r="B26" s="59" t="s">
        <v>29</v>
      </c>
      <c r="C26" s="126"/>
      <c r="D26" s="61"/>
      <c r="E26" s="61"/>
      <c r="F26" s="128"/>
      <c r="G26" s="62"/>
      <c r="H26" s="126"/>
      <c r="I26" s="61"/>
      <c r="J26" s="61"/>
      <c r="K26" s="128"/>
      <c r="L26" s="62"/>
      <c r="M26" s="126"/>
      <c r="N26" s="61"/>
      <c r="O26" s="61"/>
      <c r="P26" s="167"/>
      <c r="Q26" s="62"/>
      <c r="R26" s="33"/>
      <c r="T26" s="9"/>
      <c r="U26" s="9"/>
    </row>
    <row r="27" spans="1:21" ht="15">
      <c r="A27" s="125" t="s">
        <v>40</v>
      </c>
      <c r="B27" s="60" t="s">
        <v>5</v>
      </c>
      <c r="C27" s="126">
        <v>4.53</v>
      </c>
      <c r="D27" s="61">
        <v>1631</v>
      </c>
      <c r="E27" s="61">
        <v>385</v>
      </c>
      <c r="F27" s="128">
        <f t="shared" si="0"/>
        <v>2016</v>
      </c>
      <c r="G27" s="62">
        <f t="shared" si="1"/>
        <v>203.875</v>
      </c>
      <c r="H27" s="126">
        <v>1.77</v>
      </c>
      <c r="I27" s="61">
        <v>1615</v>
      </c>
      <c r="J27" s="61">
        <v>381</v>
      </c>
      <c r="K27" s="128">
        <f t="shared" si="2"/>
        <v>1996</v>
      </c>
      <c r="L27" s="62">
        <f t="shared" si="3"/>
        <v>201.875</v>
      </c>
      <c r="M27" s="126"/>
      <c r="N27" s="61"/>
      <c r="O27" s="61"/>
      <c r="P27" s="167"/>
      <c r="Q27" s="62"/>
      <c r="R27" s="33"/>
      <c r="T27" s="9"/>
      <c r="U27" s="9"/>
    </row>
    <row r="28" spans="1:21" ht="15">
      <c r="A28" s="125"/>
      <c r="B28" s="59" t="s">
        <v>30</v>
      </c>
      <c r="C28" s="126"/>
      <c r="D28" s="61"/>
      <c r="E28" s="61"/>
      <c r="F28" s="128"/>
      <c r="G28" s="62"/>
      <c r="H28" s="126"/>
      <c r="I28" s="61"/>
      <c r="J28" s="61"/>
      <c r="K28" s="128"/>
      <c r="L28" s="62"/>
      <c r="M28" s="126"/>
      <c r="N28" s="61"/>
      <c r="O28" s="61"/>
      <c r="P28" s="167"/>
      <c r="Q28" s="62"/>
      <c r="R28" s="33"/>
      <c r="T28" s="9"/>
      <c r="U28" s="9"/>
    </row>
    <row r="29" spans="1:21" ht="15">
      <c r="A29" s="125" t="s">
        <v>41</v>
      </c>
      <c r="B29" s="60" t="s">
        <v>6</v>
      </c>
      <c r="C29" s="126">
        <v>6.94</v>
      </c>
      <c r="D29" s="61">
        <v>2499</v>
      </c>
      <c r="E29" s="61">
        <v>590</v>
      </c>
      <c r="F29" s="128">
        <f t="shared" si="0"/>
        <v>3089</v>
      </c>
      <c r="G29" s="62">
        <f t="shared" si="1"/>
        <v>312.375</v>
      </c>
      <c r="H29" s="126">
        <v>1.87</v>
      </c>
      <c r="I29" s="61">
        <v>1706</v>
      </c>
      <c r="J29" s="61">
        <v>402</v>
      </c>
      <c r="K29" s="128">
        <f t="shared" si="2"/>
        <v>2108</v>
      </c>
      <c r="L29" s="62">
        <f t="shared" si="3"/>
        <v>213.25</v>
      </c>
      <c r="M29" s="126"/>
      <c r="N29" s="61"/>
      <c r="O29" s="61"/>
      <c r="P29" s="167"/>
      <c r="Q29" s="62"/>
      <c r="R29" s="33"/>
      <c r="T29" s="9"/>
      <c r="U29" s="9"/>
    </row>
    <row r="30" spans="1:21" ht="15">
      <c r="A30" s="125"/>
      <c r="B30" s="59" t="s">
        <v>25</v>
      </c>
      <c r="C30" s="126"/>
      <c r="D30" s="61"/>
      <c r="E30" s="61"/>
      <c r="F30" s="128"/>
      <c r="G30" s="62"/>
      <c r="H30" s="126"/>
      <c r="I30" s="61"/>
      <c r="J30" s="61"/>
      <c r="K30" s="128"/>
      <c r="L30" s="62"/>
      <c r="M30" s="126"/>
      <c r="N30" s="61"/>
      <c r="O30" s="61"/>
      <c r="P30" s="167"/>
      <c r="Q30" s="62"/>
      <c r="R30" s="33"/>
      <c r="T30" s="9"/>
      <c r="U30" s="9"/>
    </row>
    <row r="31" spans="1:21" ht="15">
      <c r="A31" s="125" t="s">
        <v>42</v>
      </c>
      <c r="B31" s="60" t="s">
        <v>7</v>
      </c>
      <c r="C31" s="126">
        <v>2.43</v>
      </c>
      <c r="D31" s="61">
        <v>875</v>
      </c>
      <c r="E31" s="61">
        <v>206</v>
      </c>
      <c r="F31" s="128">
        <f t="shared" si="0"/>
        <v>1081</v>
      </c>
      <c r="G31" s="62">
        <f t="shared" si="1"/>
        <v>109.375</v>
      </c>
      <c r="H31" s="126">
        <v>0.73</v>
      </c>
      <c r="I31" s="61">
        <v>666</v>
      </c>
      <c r="J31" s="61">
        <v>157</v>
      </c>
      <c r="K31" s="128">
        <f t="shared" si="2"/>
        <v>823</v>
      </c>
      <c r="L31" s="62">
        <f t="shared" si="3"/>
        <v>83.25</v>
      </c>
      <c r="M31" s="126"/>
      <c r="N31" s="61"/>
      <c r="O31" s="61"/>
      <c r="P31" s="167"/>
      <c r="Q31" s="62"/>
      <c r="R31" s="33"/>
      <c r="T31" s="9"/>
      <c r="U31" s="9"/>
    </row>
    <row r="32" spans="1:21" ht="15">
      <c r="A32" s="125"/>
      <c r="B32" s="59" t="s">
        <v>31</v>
      </c>
      <c r="C32" s="126"/>
      <c r="D32" s="61"/>
      <c r="E32" s="61"/>
      <c r="F32" s="128"/>
      <c r="G32" s="62"/>
      <c r="H32" s="126"/>
      <c r="I32" s="61"/>
      <c r="J32" s="127"/>
      <c r="K32" s="128"/>
      <c r="L32" s="62"/>
      <c r="M32" s="126"/>
      <c r="N32" s="61"/>
      <c r="O32" s="61"/>
      <c r="P32" s="167"/>
      <c r="Q32" s="62"/>
      <c r="R32" s="33"/>
      <c r="T32" s="9"/>
      <c r="U32" s="9"/>
    </row>
    <row r="33" spans="1:21" ht="15">
      <c r="A33" s="125" t="s">
        <v>43</v>
      </c>
      <c r="B33" s="60" t="s">
        <v>8</v>
      </c>
      <c r="C33" s="126">
        <v>3.03</v>
      </c>
      <c r="D33" s="61">
        <v>1091</v>
      </c>
      <c r="E33" s="61">
        <v>257</v>
      </c>
      <c r="F33" s="128">
        <f t="shared" si="0"/>
        <v>1348</v>
      </c>
      <c r="G33" s="62">
        <f t="shared" si="1"/>
        <v>136.375</v>
      </c>
      <c r="H33" s="126"/>
      <c r="I33" s="61"/>
      <c r="J33" s="61"/>
      <c r="K33" s="128"/>
      <c r="L33" s="62"/>
      <c r="M33" s="126"/>
      <c r="N33" s="61"/>
      <c r="O33" s="61"/>
      <c r="P33" s="167"/>
      <c r="Q33" s="62"/>
      <c r="R33" s="33"/>
      <c r="T33" s="9"/>
      <c r="U33" s="9"/>
    </row>
    <row r="34" spans="1:21" ht="15">
      <c r="A34" s="125"/>
      <c r="B34" s="59" t="s">
        <v>32</v>
      </c>
      <c r="C34" s="126"/>
      <c r="D34" s="61"/>
      <c r="E34" s="61"/>
      <c r="F34" s="128"/>
      <c r="G34" s="62"/>
      <c r="H34" s="126"/>
      <c r="I34" s="61"/>
      <c r="J34" s="61"/>
      <c r="K34" s="128"/>
      <c r="L34" s="170"/>
      <c r="M34" s="126"/>
      <c r="N34" s="61"/>
      <c r="O34" s="61"/>
      <c r="P34" s="167"/>
      <c r="Q34" s="62"/>
      <c r="R34" s="33"/>
      <c r="T34" s="9"/>
      <c r="U34" s="9"/>
    </row>
    <row r="35" spans="1:21" ht="15">
      <c r="A35" s="125" t="s">
        <v>44</v>
      </c>
      <c r="B35" s="60" t="s">
        <v>9</v>
      </c>
      <c r="C35" s="126">
        <v>4.3</v>
      </c>
      <c r="D35" s="61">
        <v>1548</v>
      </c>
      <c r="E35" s="61">
        <v>365</v>
      </c>
      <c r="F35" s="128">
        <f t="shared" si="0"/>
        <v>1913</v>
      </c>
      <c r="G35" s="62">
        <f t="shared" si="1"/>
        <v>193.5</v>
      </c>
      <c r="H35" s="126"/>
      <c r="I35" s="126"/>
      <c r="J35" s="126"/>
      <c r="K35" s="128"/>
      <c r="L35" s="170"/>
      <c r="M35" s="126"/>
      <c r="N35" s="61"/>
      <c r="O35" s="61"/>
      <c r="P35" s="167"/>
      <c r="Q35" s="62"/>
      <c r="R35" s="33"/>
      <c r="T35" s="9"/>
      <c r="U35" s="9"/>
    </row>
    <row r="36" spans="1:21" ht="15">
      <c r="A36" s="125"/>
      <c r="B36" s="59" t="s">
        <v>33</v>
      </c>
      <c r="C36" s="126"/>
      <c r="D36" s="61"/>
      <c r="E36" s="61"/>
      <c r="F36" s="128"/>
      <c r="G36" s="62"/>
      <c r="H36" s="126"/>
      <c r="I36" s="126"/>
      <c r="J36" s="126"/>
      <c r="K36" s="128"/>
      <c r="L36" s="170"/>
      <c r="M36" s="126"/>
      <c r="N36" s="61"/>
      <c r="O36" s="61"/>
      <c r="P36" s="167"/>
      <c r="Q36" s="62"/>
      <c r="R36" s="33"/>
      <c r="T36" s="9"/>
      <c r="U36" s="9"/>
    </row>
    <row r="37" spans="1:21" ht="15">
      <c r="A37" s="125" t="s">
        <v>45</v>
      </c>
      <c r="B37" s="37" t="s">
        <v>116</v>
      </c>
      <c r="C37" s="126">
        <v>2.93</v>
      </c>
      <c r="D37" s="61">
        <v>1055</v>
      </c>
      <c r="E37" s="61">
        <v>249</v>
      </c>
      <c r="F37" s="128">
        <f t="shared" si="0"/>
        <v>1304</v>
      </c>
      <c r="G37" s="62">
        <f t="shared" si="1"/>
        <v>131.875</v>
      </c>
      <c r="H37" s="126"/>
      <c r="I37" s="126"/>
      <c r="J37" s="126"/>
      <c r="K37" s="128"/>
      <c r="L37" s="170"/>
      <c r="M37" s="126"/>
      <c r="N37" s="61"/>
      <c r="O37" s="61"/>
      <c r="P37" s="167"/>
      <c r="Q37" s="62"/>
      <c r="R37" s="33"/>
      <c r="T37" s="9"/>
      <c r="U37" s="9"/>
    </row>
    <row r="38" spans="1:21" ht="15">
      <c r="A38" s="125"/>
      <c r="B38" s="59" t="s">
        <v>34</v>
      </c>
      <c r="C38" s="126"/>
      <c r="D38" s="61"/>
      <c r="E38" s="61"/>
      <c r="F38" s="128"/>
      <c r="G38" s="62"/>
      <c r="H38" s="126"/>
      <c r="I38" s="126"/>
      <c r="J38" s="126"/>
      <c r="K38" s="128"/>
      <c r="L38" s="170"/>
      <c r="M38" s="126"/>
      <c r="N38" s="61"/>
      <c r="O38" s="61"/>
      <c r="P38" s="167"/>
      <c r="Q38" s="62"/>
      <c r="R38" s="33"/>
      <c r="T38" s="9"/>
      <c r="U38" s="9"/>
    </row>
    <row r="39" spans="1:21" ht="15">
      <c r="A39" s="125" t="s">
        <v>46</v>
      </c>
      <c r="B39" s="60" t="s">
        <v>10</v>
      </c>
      <c r="C39" s="126">
        <v>3.27</v>
      </c>
      <c r="D39" s="61">
        <v>1178</v>
      </c>
      <c r="E39" s="61">
        <v>278</v>
      </c>
      <c r="F39" s="128">
        <f t="shared" si="0"/>
        <v>1456</v>
      </c>
      <c r="G39" s="62">
        <f t="shared" si="1"/>
        <v>147.25</v>
      </c>
      <c r="H39" s="126"/>
      <c r="I39" s="126"/>
      <c r="J39" s="126"/>
      <c r="K39" s="128"/>
      <c r="L39" s="170"/>
      <c r="M39" s="126"/>
      <c r="N39" s="61"/>
      <c r="O39" s="61"/>
      <c r="P39" s="167"/>
      <c r="Q39" s="62"/>
      <c r="R39" s="33"/>
      <c r="T39" s="9"/>
      <c r="U39" s="9"/>
    </row>
    <row r="40" spans="1:21" ht="15">
      <c r="A40" s="125"/>
      <c r="B40" s="59" t="s">
        <v>35</v>
      </c>
      <c r="C40" s="126"/>
      <c r="D40" s="61"/>
      <c r="E40" s="61"/>
      <c r="F40" s="128"/>
      <c r="G40" s="62"/>
      <c r="H40" s="126"/>
      <c r="I40" s="126"/>
      <c r="J40" s="126"/>
      <c r="K40" s="128"/>
      <c r="L40" s="170"/>
      <c r="M40" s="126"/>
      <c r="N40" s="126"/>
      <c r="O40" s="61"/>
      <c r="P40" s="167"/>
      <c r="Q40" s="62"/>
      <c r="R40" s="33"/>
      <c r="T40" s="9"/>
      <c r="U40" s="9"/>
    </row>
    <row r="41" spans="1:21" ht="15">
      <c r="A41" s="125" t="s">
        <v>47</v>
      </c>
      <c r="B41" s="60" t="s">
        <v>11</v>
      </c>
      <c r="C41" s="126">
        <v>3.3</v>
      </c>
      <c r="D41" s="61">
        <v>1188</v>
      </c>
      <c r="E41" s="61">
        <v>280</v>
      </c>
      <c r="F41" s="128">
        <f t="shared" si="0"/>
        <v>1468</v>
      </c>
      <c r="G41" s="62">
        <f t="shared" si="1"/>
        <v>148.5</v>
      </c>
      <c r="H41" s="126"/>
      <c r="I41" s="126"/>
      <c r="J41" s="126"/>
      <c r="K41" s="128"/>
      <c r="L41" s="170"/>
      <c r="M41" s="126"/>
      <c r="N41" s="126"/>
      <c r="O41" s="61"/>
      <c r="P41" s="167"/>
      <c r="Q41" s="170"/>
      <c r="R41" s="33"/>
      <c r="T41" s="9"/>
      <c r="U41" s="9"/>
    </row>
    <row r="42" spans="1:21" ht="15">
      <c r="A42" s="125"/>
      <c r="B42" s="59" t="s">
        <v>36</v>
      </c>
      <c r="C42" s="126"/>
      <c r="D42" s="61"/>
      <c r="E42" s="61"/>
      <c r="F42" s="128"/>
      <c r="G42" s="62"/>
      <c r="H42" s="126"/>
      <c r="I42" s="126"/>
      <c r="J42" s="126"/>
      <c r="K42" s="128"/>
      <c r="L42" s="170"/>
      <c r="M42" s="126"/>
      <c r="N42" s="126"/>
      <c r="O42" s="61"/>
      <c r="P42" s="167"/>
      <c r="Q42" s="170"/>
      <c r="R42" s="33"/>
      <c r="T42" s="9"/>
      <c r="U42" s="9"/>
    </row>
    <row r="43" spans="1:21" ht="15">
      <c r="A43" s="125" t="s">
        <v>48</v>
      </c>
      <c r="B43" s="60" t="s">
        <v>12</v>
      </c>
      <c r="C43" s="126">
        <v>4.5</v>
      </c>
      <c r="D43" s="61">
        <v>1620</v>
      </c>
      <c r="E43" s="61">
        <v>382</v>
      </c>
      <c r="F43" s="128">
        <f t="shared" si="0"/>
        <v>2002</v>
      </c>
      <c r="G43" s="62">
        <f t="shared" si="1"/>
        <v>202.5</v>
      </c>
      <c r="H43" s="126"/>
      <c r="I43" s="126"/>
      <c r="J43" s="126"/>
      <c r="K43" s="128"/>
      <c r="L43" s="170"/>
      <c r="M43" s="126"/>
      <c r="N43" s="126"/>
      <c r="O43" s="61"/>
      <c r="P43" s="167"/>
      <c r="Q43" s="170"/>
      <c r="R43" s="37" t="s">
        <v>78</v>
      </c>
      <c r="T43" s="9"/>
      <c r="U43" s="9"/>
    </row>
    <row r="44" spans="1:21" s="7" customFormat="1" ht="15">
      <c r="A44" s="102"/>
      <c r="B44" s="63" t="s">
        <v>78</v>
      </c>
      <c r="C44" s="129">
        <f>SUM(C14:C43)</f>
        <v>118.23</v>
      </c>
      <c r="D44" s="130">
        <f aca="true" t="shared" si="4" ref="D44:Q44">SUM(D14:D43)</f>
        <v>42568</v>
      </c>
      <c r="E44" s="130">
        <f t="shared" si="4"/>
        <v>10041</v>
      </c>
      <c r="F44" s="130">
        <f t="shared" si="4"/>
        <v>52609</v>
      </c>
      <c r="G44" s="62">
        <f t="shared" si="1"/>
        <v>5321</v>
      </c>
      <c r="H44" s="129">
        <f t="shared" si="4"/>
        <v>13.738</v>
      </c>
      <c r="I44" s="130">
        <f t="shared" si="4"/>
        <v>12533</v>
      </c>
      <c r="J44" s="130">
        <f t="shared" si="4"/>
        <v>2957</v>
      </c>
      <c r="K44" s="130">
        <f t="shared" si="4"/>
        <v>15490</v>
      </c>
      <c r="L44" s="130">
        <f t="shared" si="4"/>
        <v>1566.625</v>
      </c>
      <c r="M44" s="129">
        <f t="shared" si="4"/>
        <v>3.35</v>
      </c>
      <c r="N44" s="130">
        <f t="shared" si="4"/>
        <v>3752</v>
      </c>
      <c r="O44" s="130">
        <f t="shared" si="4"/>
        <v>885</v>
      </c>
      <c r="P44" s="130">
        <f t="shared" si="4"/>
        <v>4637</v>
      </c>
      <c r="Q44" s="130">
        <f t="shared" si="4"/>
        <v>469</v>
      </c>
      <c r="R44" s="130">
        <f>F44+K44+P44</f>
        <v>72736</v>
      </c>
      <c r="S44"/>
      <c r="T44" s="9"/>
      <c r="U44" s="9"/>
    </row>
    <row r="45" spans="1:21" ht="15">
      <c r="A45" s="132"/>
      <c r="B45" s="132"/>
      <c r="C45" s="33"/>
      <c r="D45" s="33"/>
      <c r="E45" s="64"/>
      <c r="F45" s="33"/>
      <c r="G45" s="33"/>
      <c r="H45" s="33"/>
      <c r="I45" s="33"/>
      <c r="J45" s="33"/>
      <c r="K45" s="33"/>
      <c r="L45" s="33"/>
      <c r="M45" s="33"/>
      <c r="N45" s="64"/>
      <c r="O45" s="64"/>
      <c r="P45" s="64"/>
      <c r="Q45" s="171"/>
      <c r="R45" s="172"/>
      <c r="T45" s="9"/>
      <c r="U45" s="9"/>
    </row>
    <row r="46" spans="1:21" ht="15">
      <c r="A46" s="33"/>
      <c r="B46" s="39" t="s">
        <v>124</v>
      </c>
      <c r="C46" s="38"/>
      <c r="D46" s="38"/>
      <c r="E46" s="173"/>
      <c r="F46" s="38">
        <v>54560</v>
      </c>
      <c r="G46" s="38"/>
      <c r="H46" s="38"/>
      <c r="I46" s="38"/>
      <c r="J46" s="38"/>
      <c r="K46" s="38">
        <v>15408</v>
      </c>
      <c r="L46" s="38"/>
      <c r="M46" s="38"/>
      <c r="N46" s="38"/>
      <c r="O46" s="38"/>
      <c r="P46" s="38">
        <v>4752</v>
      </c>
      <c r="Q46" s="174"/>
      <c r="R46" s="175">
        <f>F46+K46+P46</f>
        <v>74720</v>
      </c>
      <c r="T46" s="9"/>
      <c r="U46" s="9"/>
    </row>
    <row r="47" spans="1:20" ht="15">
      <c r="A47" s="33"/>
      <c r="B47" s="176" t="s">
        <v>126</v>
      </c>
      <c r="C47" s="177"/>
      <c r="D47" s="177"/>
      <c r="E47" s="178"/>
      <c r="F47" s="178">
        <f>F46-F44</f>
        <v>1951</v>
      </c>
      <c r="G47" s="178"/>
      <c r="H47" s="178"/>
      <c r="I47" s="178"/>
      <c r="J47" s="178"/>
      <c r="K47" s="178">
        <f>K46-K44</f>
        <v>-82</v>
      </c>
      <c r="L47" s="178"/>
      <c r="M47" s="178"/>
      <c r="N47" s="178"/>
      <c r="O47" s="178"/>
      <c r="P47" s="178">
        <f>P46-P44</f>
        <v>115</v>
      </c>
      <c r="Q47" s="178"/>
      <c r="R47" s="178">
        <f>R46-R44</f>
        <v>1984</v>
      </c>
      <c r="S47" s="9"/>
      <c r="T47" s="9"/>
    </row>
    <row r="48" spans="1:20" ht="15">
      <c r="A48" s="33"/>
      <c r="B48" s="33"/>
      <c r="C48" s="33"/>
      <c r="D48" s="3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T48" s="9"/>
    </row>
  </sheetData>
  <sheetProtection/>
  <mergeCells count="3">
    <mergeCell ref="A9:A10"/>
    <mergeCell ref="B9:B10"/>
    <mergeCell ref="M9:Q9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8.57421875" style="0" customWidth="1"/>
    <col min="4" max="7" width="11.7109375" style="0" customWidth="1"/>
  </cols>
  <sheetData>
    <row r="1" spans="6:9" ht="15.75">
      <c r="F1" s="40"/>
      <c r="G1" s="40" t="s">
        <v>129</v>
      </c>
      <c r="H1" s="40"/>
      <c r="I1" s="40"/>
    </row>
    <row r="2" spans="6:9" ht="15.75">
      <c r="F2" s="40" t="s">
        <v>132</v>
      </c>
      <c r="G2" s="40"/>
      <c r="H2" s="40"/>
      <c r="I2" s="40"/>
    </row>
    <row r="3" spans="6:9" ht="15.75">
      <c r="F3" s="40" t="s">
        <v>137</v>
      </c>
      <c r="G3" s="40"/>
      <c r="H3" s="40"/>
      <c r="I3" s="40"/>
    </row>
    <row r="6" spans="1:9" s="2" customFormat="1" ht="14.25" customHeight="1">
      <c r="A6" s="40"/>
      <c r="B6" s="41" t="s">
        <v>69</v>
      </c>
      <c r="C6" s="41"/>
      <c r="D6" s="40"/>
      <c r="E6" s="40"/>
      <c r="F6" s="40"/>
      <c r="G6" s="40"/>
      <c r="H6" s="40"/>
      <c r="I6" s="40"/>
    </row>
    <row r="7" spans="1:9" s="2" customFormat="1" ht="14.25" customHeight="1">
      <c r="A7" s="40"/>
      <c r="B7" s="41" t="s">
        <v>50</v>
      </c>
      <c r="C7" s="41"/>
      <c r="D7" s="40"/>
      <c r="E7" s="40"/>
      <c r="F7" s="40"/>
      <c r="G7" s="40"/>
      <c r="H7" s="40"/>
      <c r="I7" s="40"/>
    </row>
    <row r="8" spans="1:9" s="2" customFormat="1" ht="15.75">
      <c r="A8" s="40"/>
      <c r="B8" s="41" t="s">
        <v>120</v>
      </c>
      <c r="C8" s="41"/>
      <c r="D8" s="40"/>
      <c r="E8" s="40"/>
      <c r="F8" s="40"/>
      <c r="G8" s="40"/>
      <c r="H8" s="40"/>
      <c r="I8" s="40"/>
    </row>
    <row r="9" spans="1:9" ht="15.75">
      <c r="A9" s="40"/>
      <c r="B9" s="40"/>
      <c r="C9" s="40"/>
      <c r="D9" s="40"/>
      <c r="E9" s="40"/>
      <c r="F9" s="40"/>
      <c r="G9" s="40"/>
      <c r="H9" s="40"/>
      <c r="I9" s="40"/>
    </row>
    <row r="10" spans="1:9" ht="46.5" customHeight="1">
      <c r="A10" s="56" t="s">
        <v>20</v>
      </c>
      <c r="B10" s="56" t="s">
        <v>19</v>
      </c>
      <c r="C10" s="56" t="s">
        <v>108</v>
      </c>
      <c r="D10" s="56" t="s">
        <v>82</v>
      </c>
      <c r="E10" s="56" t="s">
        <v>80</v>
      </c>
      <c r="F10" s="44" t="s">
        <v>121</v>
      </c>
      <c r="G10" s="66" t="s">
        <v>81</v>
      </c>
      <c r="H10" s="40"/>
      <c r="I10" s="40"/>
    </row>
    <row r="11" spans="1:9" ht="13.5" customHeight="1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179">
        <v>6</v>
      </c>
      <c r="G11" s="180">
        <v>7</v>
      </c>
      <c r="H11" s="40"/>
      <c r="I11" s="40"/>
    </row>
    <row r="12" spans="1:9" ht="15.75">
      <c r="A12" s="50"/>
      <c r="B12" s="72" t="s">
        <v>21</v>
      </c>
      <c r="C12" s="72"/>
      <c r="D12" s="72"/>
      <c r="E12" s="50"/>
      <c r="F12" s="72"/>
      <c r="G12" s="70"/>
      <c r="H12" s="40"/>
      <c r="I12" s="40"/>
    </row>
    <row r="13" spans="1:10" ht="15.75">
      <c r="A13" s="181" t="s">
        <v>13</v>
      </c>
      <c r="B13" s="50" t="s">
        <v>0</v>
      </c>
      <c r="C13" s="50">
        <v>34</v>
      </c>
      <c r="D13" s="50">
        <v>6084</v>
      </c>
      <c r="E13" s="91">
        <f>F13-D13</f>
        <v>1435</v>
      </c>
      <c r="F13" s="92">
        <v>7519</v>
      </c>
      <c r="G13" s="93">
        <f>D13/8</f>
        <v>760.5</v>
      </c>
      <c r="H13" s="40"/>
      <c r="I13" s="40"/>
      <c r="J13" s="9"/>
    </row>
    <row r="14" spans="1:10" ht="15.75">
      <c r="A14" s="181" t="s">
        <v>14</v>
      </c>
      <c r="B14" s="50" t="s">
        <v>1</v>
      </c>
      <c r="C14" s="50">
        <v>38</v>
      </c>
      <c r="D14" s="50">
        <v>6800</v>
      </c>
      <c r="E14" s="91">
        <f aca="true" t="shared" si="0" ref="E14:E44">F14-D14</f>
        <v>1604</v>
      </c>
      <c r="F14" s="92">
        <v>8404</v>
      </c>
      <c r="G14" s="93">
        <f aca="true" t="shared" si="1" ref="G14:G44">D14/8</f>
        <v>850</v>
      </c>
      <c r="H14" s="40"/>
      <c r="I14" s="40"/>
      <c r="J14" s="9"/>
    </row>
    <row r="15" spans="1:10" ht="15.75">
      <c r="A15" s="181" t="s">
        <v>15</v>
      </c>
      <c r="B15" s="50" t="s">
        <v>23</v>
      </c>
      <c r="C15" s="50">
        <v>20</v>
      </c>
      <c r="D15" s="50">
        <v>3579</v>
      </c>
      <c r="E15" s="91">
        <f t="shared" si="0"/>
        <v>844</v>
      </c>
      <c r="F15" s="92">
        <v>4423</v>
      </c>
      <c r="G15" s="93">
        <f t="shared" si="1"/>
        <v>447.375</v>
      </c>
      <c r="H15" s="40"/>
      <c r="I15" s="40"/>
      <c r="J15" s="9"/>
    </row>
    <row r="16" spans="1:10" ht="31.5">
      <c r="A16" s="181" t="s">
        <v>16</v>
      </c>
      <c r="B16" s="73" t="s">
        <v>22</v>
      </c>
      <c r="C16" s="73">
        <v>2</v>
      </c>
      <c r="D16" s="50">
        <v>358</v>
      </c>
      <c r="E16" s="91">
        <f t="shared" si="0"/>
        <v>84</v>
      </c>
      <c r="F16" s="92">
        <v>442</v>
      </c>
      <c r="G16" s="93">
        <f t="shared" si="1"/>
        <v>44.75</v>
      </c>
      <c r="H16" s="40"/>
      <c r="I16" s="40"/>
      <c r="J16" s="9"/>
    </row>
    <row r="17" spans="1:11" ht="15.75">
      <c r="A17" s="181" t="s">
        <v>17</v>
      </c>
      <c r="B17" s="73" t="s">
        <v>51</v>
      </c>
      <c r="C17" s="73">
        <v>155</v>
      </c>
      <c r="D17" s="73">
        <v>27734</v>
      </c>
      <c r="E17" s="91">
        <f t="shared" si="0"/>
        <v>6542</v>
      </c>
      <c r="F17" s="92">
        <v>34276</v>
      </c>
      <c r="G17" s="93">
        <f t="shared" si="1"/>
        <v>3466.75</v>
      </c>
      <c r="H17" s="40"/>
      <c r="I17" s="40"/>
      <c r="J17" s="9"/>
      <c r="K17" s="9"/>
    </row>
    <row r="18" spans="1:10" ht="15.75">
      <c r="A18" s="181"/>
      <c r="B18" s="72" t="s">
        <v>24</v>
      </c>
      <c r="C18" s="72"/>
      <c r="D18" s="72"/>
      <c r="E18" s="91"/>
      <c r="F18" s="92"/>
      <c r="G18" s="93"/>
      <c r="H18" s="40"/>
      <c r="I18" s="40"/>
      <c r="J18" s="9"/>
    </row>
    <row r="19" spans="1:10" ht="15.75">
      <c r="A19" s="181" t="s">
        <v>37</v>
      </c>
      <c r="B19" s="50" t="s">
        <v>65</v>
      </c>
      <c r="C19" s="50">
        <v>17</v>
      </c>
      <c r="D19" s="50">
        <v>3042</v>
      </c>
      <c r="E19" s="91">
        <f t="shared" si="0"/>
        <v>717</v>
      </c>
      <c r="F19" s="92">
        <v>3759</v>
      </c>
      <c r="G19" s="93">
        <f t="shared" si="1"/>
        <v>380.25</v>
      </c>
      <c r="H19" s="40"/>
      <c r="I19" s="40"/>
      <c r="J19" s="9"/>
    </row>
    <row r="20" spans="1:10" ht="31.5" hidden="1">
      <c r="A20" s="181" t="s">
        <v>41</v>
      </c>
      <c r="B20" s="73" t="s">
        <v>63</v>
      </c>
      <c r="C20" s="73"/>
      <c r="D20" s="50"/>
      <c r="E20" s="91">
        <f t="shared" si="0"/>
        <v>0</v>
      </c>
      <c r="F20" s="92">
        <v>0</v>
      </c>
      <c r="G20" s="93">
        <f t="shared" si="1"/>
        <v>0</v>
      </c>
      <c r="H20" s="40"/>
      <c r="I20" s="40"/>
      <c r="J20" s="9"/>
    </row>
    <row r="21" spans="1:10" ht="15.75">
      <c r="A21" s="181"/>
      <c r="B21" s="72" t="s">
        <v>26</v>
      </c>
      <c r="C21" s="72"/>
      <c r="D21" s="72"/>
      <c r="E21" s="91"/>
      <c r="F21" s="92"/>
      <c r="G21" s="93"/>
      <c r="H21" s="40"/>
      <c r="I21" s="40"/>
      <c r="J21" s="9"/>
    </row>
    <row r="22" spans="1:11" ht="15.75">
      <c r="A22" s="181" t="s">
        <v>38</v>
      </c>
      <c r="B22" s="50" t="s">
        <v>2</v>
      </c>
      <c r="C22" s="50">
        <v>20</v>
      </c>
      <c r="D22" s="50">
        <v>3579</v>
      </c>
      <c r="E22" s="91">
        <f t="shared" si="0"/>
        <v>844</v>
      </c>
      <c r="F22" s="92">
        <v>4423</v>
      </c>
      <c r="G22" s="93">
        <f t="shared" si="1"/>
        <v>447.375</v>
      </c>
      <c r="H22" s="40"/>
      <c r="I22" s="40"/>
      <c r="J22" s="9"/>
      <c r="K22" s="9"/>
    </row>
    <row r="23" spans="1:10" ht="15.75">
      <c r="A23" s="181"/>
      <c r="B23" s="72" t="s">
        <v>27</v>
      </c>
      <c r="C23" s="72"/>
      <c r="D23" s="72"/>
      <c r="E23" s="91"/>
      <c r="F23" s="92"/>
      <c r="G23" s="93"/>
      <c r="H23" s="40"/>
      <c r="I23" s="40"/>
      <c r="J23" s="9"/>
    </row>
    <row r="24" spans="1:10" ht="15.75">
      <c r="A24" s="181" t="s">
        <v>39</v>
      </c>
      <c r="B24" s="50" t="s">
        <v>3</v>
      </c>
      <c r="C24" s="50">
        <v>22</v>
      </c>
      <c r="D24" s="50">
        <v>3936</v>
      </c>
      <c r="E24" s="91">
        <f t="shared" si="0"/>
        <v>929</v>
      </c>
      <c r="F24" s="92">
        <v>4865</v>
      </c>
      <c r="G24" s="93">
        <f t="shared" si="1"/>
        <v>492</v>
      </c>
      <c r="H24" s="40"/>
      <c r="I24" s="40"/>
      <c r="J24" s="9"/>
    </row>
    <row r="25" spans="1:10" ht="15.75">
      <c r="A25" s="181"/>
      <c r="B25" s="72" t="s">
        <v>28</v>
      </c>
      <c r="C25" s="72"/>
      <c r="D25" s="72"/>
      <c r="E25" s="91"/>
      <c r="F25" s="92"/>
      <c r="G25" s="93"/>
      <c r="H25" s="40"/>
      <c r="I25" s="40"/>
      <c r="J25" s="9"/>
    </row>
    <row r="26" spans="1:10" ht="15.75">
      <c r="A26" s="181" t="s">
        <v>40</v>
      </c>
      <c r="B26" s="50" t="s">
        <v>4</v>
      </c>
      <c r="C26" s="50">
        <v>28</v>
      </c>
      <c r="D26" s="50">
        <v>5010</v>
      </c>
      <c r="E26" s="91">
        <f t="shared" si="0"/>
        <v>1182</v>
      </c>
      <c r="F26" s="92">
        <v>6192</v>
      </c>
      <c r="G26" s="93">
        <f t="shared" si="1"/>
        <v>626.25</v>
      </c>
      <c r="H26" s="40"/>
      <c r="I26" s="40"/>
      <c r="J26" s="9"/>
    </row>
    <row r="27" spans="1:10" ht="15.75">
      <c r="A27" s="181"/>
      <c r="B27" s="72" t="s">
        <v>29</v>
      </c>
      <c r="C27" s="72"/>
      <c r="D27" s="72"/>
      <c r="E27" s="91"/>
      <c r="F27" s="92"/>
      <c r="G27" s="93"/>
      <c r="H27" s="40"/>
      <c r="I27" s="40"/>
      <c r="J27" s="9"/>
    </row>
    <row r="28" spans="1:10" ht="15.75">
      <c r="A28" s="181" t="s">
        <v>41</v>
      </c>
      <c r="B28" s="50" t="s">
        <v>5</v>
      </c>
      <c r="C28" s="50">
        <v>14</v>
      </c>
      <c r="D28" s="50">
        <v>2505</v>
      </c>
      <c r="E28" s="91">
        <f t="shared" si="0"/>
        <v>591</v>
      </c>
      <c r="F28" s="92">
        <v>3096</v>
      </c>
      <c r="G28" s="93">
        <f t="shared" si="1"/>
        <v>313.125</v>
      </c>
      <c r="H28" s="40"/>
      <c r="I28" s="40"/>
      <c r="J28" s="9"/>
    </row>
    <row r="29" spans="1:10" ht="15.75">
      <c r="A29" s="181"/>
      <c r="B29" s="72" t="s">
        <v>30</v>
      </c>
      <c r="C29" s="72"/>
      <c r="D29" s="72"/>
      <c r="E29" s="91"/>
      <c r="F29" s="92"/>
      <c r="G29" s="93"/>
      <c r="H29" s="40"/>
      <c r="I29" s="40"/>
      <c r="J29" s="9"/>
    </row>
    <row r="30" spans="1:10" ht="15.75">
      <c r="A30" s="181" t="s">
        <v>42</v>
      </c>
      <c r="B30" s="50" t="s">
        <v>6</v>
      </c>
      <c r="C30" s="50">
        <v>21</v>
      </c>
      <c r="D30" s="50">
        <v>3758</v>
      </c>
      <c r="E30" s="91">
        <f t="shared" si="0"/>
        <v>886</v>
      </c>
      <c r="F30" s="92">
        <v>4644</v>
      </c>
      <c r="G30" s="93">
        <f t="shared" si="1"/>
        <v>469.75</v>
      </c>
      <c r="H30" s="40"/>
      <c r="I30" s="40"/>
      <c r="J30" s="9"/>
    </row>
    <row r="31" spans="1:10" ht="15.75">
      <c r="A31" s="181"/>
      <c r="B31" s="72" t="s">
        <v>25</v>
      </c>
      <c r="C31" s="72"/>
      <c r="D31" s="72"/>
      <c r="E31" s="91">
        <f t="shared" si="0"/>
        <v>0</v>
      </c>
      <c r="F31" s="92"/>
      <c r="G31" s="93"/>
      <c r="H31" s="40"/>
      <c r="I31" s="40"/>
      <c r="J31" s="9"/>
    </row>
    <row r="32" spans="1:10" ht="15.75">
      <c r="A32" s="181" t="s">
        <v>43</v>
      </c>
      <c r="B32" s="50" t="s">
        <v>7</v>
      </c>
      <c r="C32" s="50">
        <v>17</v>
      </c>
      <c r="D32" s="50">
        <v>3042</v>
      </c>
      <c r="E32" s="91">
        <f t="shared" si="0"/>
        <v>717</v>
      </c>
      <c r="F32" s="92">
        <v>3759</v>
      </c>
      <c r="G32" s="93">
        <f t="shared" si="1"/>
        <v>380.25</v>
      </c>
      <c r="H32" s="40"/>
      <c r="I32" s="40"/>
      <c r="J32" s="9"/>
    </row>
    <row r="33" spans="1:10" ht="15.75">
      <c r="A33" s="181"/>
      <c r="B33" s="72" t="s">
        <v>31</v>
      </c>
      <c r="C33" s="72"/>
      <c r="D33" s="72"/>
      <c r="E33" s="91"/>
      <c r="F33" s="92"/>
      <c r="G33" s="93"/>
      <c r="H33" s="40"/>
      <c r="I33" s="40"/>
      <c r="J33" s="9"/>
    </row>
    <row r="34" spans="1:10" ht="15.75">
      <c r="A34" s="181" t="s">
        <v>44</v>
      </c>
      <c r="B34" s="50" t="s">
        <v>8</v>
      </c>
      <c r="C34" s="50">
        <v>16</v>
      </c>
      <c r="D34" s="50">
        <v>2863</v>
      </c>
      <c r="E34" s="91">
        <f t="shared" si="0"/>
        <v>675</v>
      </c>
      <c r="F34" s="92">
        <v>3538</v>
      </c>
      <c r="G34" s="93">
        <f t="shared" si="1"/>
        <v>357.875</v>
      </c>
      <c r="H34" s="40"/>
      <c r="I34" s="40"/>
      <c r="J34" s="9"/>
    </row>
    <row r="35" spans="1:10" ht="15.75">
      <c r="A35" s="181"/>
      <c r="B35" s="72" t="s">
        <v>32</v>
      </c>
      <c r="C35" s="72"/>
      <c r="D35" s="72"/>
      <c r="E35" s="91"/>
      <c r="F35" s="92"/>
      <c r="G35" s="93"/>
      <c r="H35" s="40"/>
      <c r="I35" s="40"/>
      <c r="J35" s="9"/>
    </row>
    <row r="36" spans="1:10" ht="15.75">
      <c r="A36" s="181" t="s">
        <v>45</v>
      </c>
      <c r="B36" s="50" t="s">
        <v>9</v>
      </c>
      <c r="C36" s="50">
        <v>18</v>
      </c>
      <c r="D36" s="50">
        <v>3220</v>
      </c>
      <c r="E36" s="91">
        <f t="shared" si="0"/>
        <v>760</v>
      </c>
      <c r="F36" s="92">
        <v>3980</v>
      </c>
      <c r="G36" s="93">
        <f t="shared" si="1"/>
        <v>402.5</v>
      </c>
      <c r="H36" s="40"/>
      <c r="I36" s="40"/>
      <c r="J36" s="9"/>
    </row>
    <row r="37" spans="1:10" ht="15.75">
      <c r="A37" s="181"/>
      <c r="B37" s="72" t="s">
        <v>33</v>
      </c>
      <c r="C37" s="72"/>
      <c r="D37" s="72"/>
      <c r="E37" s="91"/>
      <c r="F37" s="92"/>
      <c r="G37" s="93"/>
      <c r="H37" s="40"/>
      <c r="I37" s="40"/>
      <c r="J37" s="9"/>
    </row>
    <row r="38" spans="1:10" ht="15.75">
      <c r="A38" s="181" t="s">
        <v>46</v>
      </c>
      <c r="B38" s="50" t="s">
        <v>116</v>
      </c>
      <c r="C38" s="50">
        <v>14</v>
      </c>
      <c r="D38" s="50">
        <v>2505</v>
      </c>
      <c r="E38" s="91">
        <f t="shared" si="0"/>
        <v>591</v>
      </c>
      <c r="F38" s="92">
        <v>3096</v>
      </c>
      <c r="G38" s="93">
        <f t="shared" si="1"/>
        <v>313.125</v>
      </c>
      <c r="H38" s="40"/>
      <c r="I38" s="40"/>
      <c r="J38" s="9"/>
    </row>
    <row r="39" spans="1:10" ht="15.75">
      <c r="A39" s="181"/>
      <c r="B39" s="72" t="s">
        <v>34</v>
      </c>
      <c r="C39" s="72"/>
      <c r="D39" s="72"/>
      <c r="E39" s="91">
        <f t="shared" si="0"/>
        <v>0</v>
      </c>
      <c r="F39" s="92"/>
      <c r="G39" s="93"/>
      <c r="H39" s="40"/>
      <c r="I39" s="40"/>
      <c r="J39" s="9"/>
    </row>
    <row r="40" spans="1:10" ht="15.75">
      <c r="A40" s="181" t="s">
        <v>47</v>
      </c>
      <c r="B40" s="50" t="s">
        <v>10</v>
      </c>
      <c r="C40" s="50">
        <v>7</v>
      </c>
      <c r="D40" s="50">
        <v>1253</v>
      </c>
      <c r="E40" s="91">
        <f t="shared" si="0"/>
        <v>295</v>
      </c>
      <c r="F40" s="92">
        <v>1548</v>
      </c>
      <c r="G40" s="93">
        <f t="shared" si="1"/>
        <v>156.625</v>
      </c>
      <c r="H40" s="40"/>
      <c r="I40" s="40"/>
      <c r="J40" s="9"/>
    </row>
    <row r="41" spans="1:10" ht="15.75">
      <c r="A41" s="181"/>
      <c r="B41" s="72" t="s">
        <v>35</v>
      </c>
      <c r="C41" s="72"/>
      <c r="D41" s="72"/>
      <c r="E41" s="91"/>
      <c r="F41" s="92"/>
      <c r="G41" s="93"/>
      <c r="H41" s="40"/>
      <c r="I41" s="40"/>
      <c r="J41" s="9"/>
    </row>
    <row r="42" spans="1:10" ht="15.75">
      <c r="A42" s="181" t="s">
        <v>48</v>
      </c>
      <c r="B42" s="50" t="s">
        <v>11</v>
      </c>
      <c r="C42" s="50">
        <v>16</v>
      </c>
      <c r="D42" s="50">
        <v>2863</v>
      </c>
      <c r="E42" s="91">
        <f t="shared" si="0"/>
        <v>675</v>
      </c>
      <c r="F42" s="92">
        <v>3538</v>
      </c>
      <c r="G42" s="93">
        <f t="shared" si="1"/>
        <v>357.875</v>
      </c>
      <c r="H42" s="40"/>
      <c r="I42" s="40"/>
      <c r="J42" s="9"/>
    </row>
    <row r="43" spans="1:10" ht="15.75">
      <c r="A43" s="181"/>
      <c r="B43" s="72" t="s">
        <v>36</v>
      </c>
      <c r="C43" s="72"/>
      <c r="D43" s="72"/>
      <c r="E43" s="91"/>
      <c r="F43" s="92"/>
      <c r="G43" s="93"/>
      <c r="H43" s="40"/>
      <c r="I43" s="40"/>
      <c r="J43" s="9"/>
    </row>
    <row r="44" spans="1:10" ht="15.75">
      <c r="A44" s="181" t="s">
        <v>49</v>
      </c>
      <c r="B44" s="50" t="s">
        <v>12</v>
      </c>
      <c r="C44" s="50">
        <v>16</v>
      </c>
      <c r="D44" s="50">
        <v>2863</v>
      </c>
      <c r="E44" s="91">
        <f t="shared" si="0"/>
        <v>675</v>
      </c>
      <c r="F44" s="92">
        <v>3538</v>
      </c>
      <c r="G44" s="93">
        <f t="shared" si="1"/>
        <v>357.875</v>
      </c>
      <c r="H44" s="40"/>
      <c r="I44" s="40"/>
      <c r="J44" s="9"/>
    </row>
    <row r="45" spans="1:10" s="1" customFormat="1" ht="15.75">
      <c r="A45" s="80"/>
      <c r="B45" s="80" t="s">
        <v>18</v>
      </c>
      <c r="C45" s="80">
        <f>SUM(C13:C44)</f>
        <v>475</v>
      </c>
      <c r="D45" s="80">
        <f>SUM(D13:D44)</f>
        <v>84994</v>
      </c>
      <c r="E45" s="80">
        <f>SUM(E13:E44)</f>
        <v>20046</v>
      </c>
      <c r="F45" s="80">
        <f>SUM(F13:F44)</f>
        <v>105040</v>
      </c>
      <c r="G45" s="81">
        <f>SUM(G13:G44)</f>
        <v>10624.25</v>
      </c>
      <c r="H45" s="41"/>
      <c r="I45" s="40"/>
      <c r="J45" s="9"/>
    </row>
    <row r="46" spans="1:10" ht="15.75" hidden="1">
      <c r="A46" s="52"/>
      <c r="B46" s="182" t="s">
        <v>64</v>
      </c>
      <c r="C46" s="53"/>
      <c r="D46" s="40"/>
      <c r="E46" s="91">
        <f>F46-D46</f>
        <v>0</v>
      </c>
      <c r="F46" s="40"/>
      <c r="G46" s="40"/>
      <c r="H46" s="40"/>
      <c r="I46" s="40"/>
      <c r="J46" s="9"/>
    </row>
    <row r="47" spans="1:10" ht="15.75">
      <c r="A47" s="52"/>
      <c r="B47" s="53"/>
      <c r="C47" s="53"/>
      <c r="D47" s="40"/>
      <c r="E47" s="183"/>
      <c r="F47" s="40"/>
      <c r="G47" s="40"/>
      <c r="H47" s="40"/>
      <c r="I47" s="40"/>
      <c r="J47" s="9"/>
    </row>
    <row r="48" spans="1:9" ht="15.75">
      <c r="A48" s="40"/>
      <c r="B48" s="184" t="s">
        <v>124</v>
      </c>
      <c r="C48" s="185"/>
      <c r="D48" s="186"/>
      <c r="E48" s="187"/>
      <c r="F48" s="188">
        <v>105040</v>
      </c>
      <c r="G48" s="40"/>
      <c r="H48" s="40"/>
      <c r="I48" s="40"/>
    </row>
    <row r="49" spans="1:9" ht="15.75">
      <c r="A49" s="40"/>
      <c r="B49" s="53"/>
      <c r="C49" s="189"/>
      <c r="D49" s="189"/>
      <c r="E49" s="53"/>
      <c r="F49" s="190"/>
      <c r="G49" s="40"/>
      <c r="H49" s="40"/>
      <c r="I49" s="40"/>
    </row>
    <row r="50" spans="2:6" ht="15">
      <c r="B50" s="25"/>
      <c r="C50" s="25"/>
      <c r="D50" s="25"/>
      <c r="E50" s="4"/>
      <c r="F50" s="25"/>
    </row>
  </sheetData>
  <sheetProtection/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3" width="9.57421875" style="0" customWidth="1"/>
    <col min="4" max="4" width="11.8515625" style="0" customWidth="1"/>
    <col min="5" max="5" width="10.7109375" style="0" customWidth="1"/>
    <col min="6" max="6" width="11.8515625" style="0" customWidth="1"/>
    <col min="7" max="7" width="10.7109375" style="0" customWidth="1"/>
    <col min="8" max="12" width="9.421875" style="0" customWidth="1"/>
    <col min="13" max="18" width="9.00390625" style="0" customWidth="1"/>
  </cols>
  <sheetData>
    <row r="1" spans="10:13" ht="15.75">
      <c r="J1" s="40"/>
      <c r="K1" s="40" t="s">
        <v>129</v>
      </c>
      <c r="L1" s="40"/>
      <c r="M1" s="40"/>
    </row>
    <row r="2" spans="10:13" ht="15.75">
      <c r="J2" s="40" t="s">
        <v>132</v>
      </c>
      <c r="K2" s="40"/>
      <c r="L2" s="40"/>
      <c r="M2" s="40"/>
    </row>
    <row r="3" spans="10:13" ht="15.75">
      <c r="J3" s="40" t="s">
        <v>137</v>
      </c>
      <c r="K3" s="40"/>
      <c r="L3" s="40"/>
      <c r="M3" s="40"/>
    </row>
    <row r="5" spans="1:18" ht="15">
      <c r="A5" s="33"/>
      <c r="B5" s="34" t="s">
        <v>138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3"/>
    </row>
    <row r="6" spans="1:18" ht="15">
      <c r="A6" s="33"/>
      <c r="B6" s="34" t="s">
        <v>139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3"/>
    </row>
    <row r="7" spans="1:18" ht="15">
      <c r="A7" s="33"/>
      <c r="B7" s="34" t="s">
        <v>120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3"/>
    </row>
    <row r="8" spans="1:18" ht="1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3"/>
    </row>
    <row r="9" spans="1:18" ht="15">
      <c r="A9" s="191" t="s">
        <v>52</v>
      </c>
      <c r="B9" s="192" t="s">
        <v>19</v>
      </c>
      <c r="C9" s="193" t="s">
        <v>94</v>
      </c>
      <c r="D9" s="194"/>
      <c r="E9" s="194"/>
      <c r="F9" s="194"/>
      <c r="G9" s="195"/>
      <c r="H9" s="193" t="s">
        <v>95</v>
      </c>
      <c r="I9" s="194"/>
      <c r="J9" s="194"/>
      <c r="K9" s="194"/>
      <c r="L9" s="195"/>
      <c r="M9" s="193" t="s">
        <v>96</v>
      </c>
      <c r="N9" s="194"/>
      <c r="O9" s="194"/>
      <c r="P9" s="194"/>
      <c r="Q9" s="195"/>
      <c r="R9" s="33"/>
    </row>
    <row r="10" spans="1:18" ht="63" customHeight="1">
      <c r="A10" s="196"/>
      <c r="B10" s="197"/>
      <c r="C10" s="58" t="s">
        <v>74</v>
      </c>
      <c r="D10" s="57" t="s">
        <v>118</v>
      </c>
      <c r="E10" s="58" t="s">
        <v>89</v>
      </c>
      <c r="F10" s="36" t="s">
        <v>121</v>
      </c>
      <c r="G10" s="116" t="s">
        <v>90</v>
      </c>
      <c r="H10" s="58" t="s">
        <v>75</v>
      </c>
      <c r="I10" s="57" t="s">
        <v>82</v>
      </c>
      <c r="J10" s="58" t="s">
        <v>80</v>
      </c>
      <c r="K10" s="36" t="s">
        <v>121</v>
      </c>
      <c r="L10" s="116" t="s">
        <v>90</v>
      </c>
      <c r="M10" s="58" t="s">
        <v>76</v>
      </c>
      <c r="N10" s="35" t="s">
        <v>82</v>
      </c>
      <c r="O10" s="58" t="s">
        <v>80</v>
      </c>
      <c r="P10" s="36" t="s">
        <v>121</v>
      </c>
      <c r="Q10" s="116" t="s">
        <v>90</v>
      </c>
      <c r="R10" s="33"/>
    </row>
    <row r="11" spans="1:18" s="5" customFormat="1" ht="12.75" customHeight="1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198">
        <v>6</v>
      </c>
      <c r="G11" s="118">
        <v>7</v>
      </c>
      <c r="H11" s="84">
        <v>8</v>
      </c>
      <c r="I11" s="84">
        <v>9</v>
      </c>
      <c r="J11" s="84">
        <v>10</v>
      </c>
      <c r="K11" s="84">
        <v>11</v>
      </c>
      <c r="L11" s="118">
        <v>12</v>
      </c>
      <c r="M11" s="84">
        <v>13</v>
      </c>
      <c r="N11" s="84">
        <v>14</v>
      </c>
      <c r="O11" s="84">
        <v>15</v>
      </c>
      <c r="P11" s="84">
        <v>16</v>
      </c>
      <c r="Q11" s="118">
        <v>17</v>
      </c>
      <c r="R11" s="119"/>
    </row>
    <row r="12" spans="1:18" s="6" customFormat="1" ht="15">
      <c r="A12" s="120"/>
      <c r="B12" s="120"/>
      <c r="C12" s="121"/>
      <c r="D12" s="121"/>
      <c r="E12" s="121"/>
      <c r="F12" s="121"/>
      <c r="G12" s="123"/>
      <c r="H12" s="121"/>
      <c r="I12" s="121"/>
      <c r="J12" s="121"/>
      <c r="K12" s="121"/>
      <c r="L12" s="123"/>
      <c r="M12" s="121"/>
      <c r="N12" s="121"/>
      <c r="O12" s="121"/>
      <c r="P12" s="121"/>
      <c r="Q12" s="123"/>
      <c r="R12" s="124"/>
    </row>
    <row r="13" spans="1:18" s="6" customFormat="1" ht="15">
      <c r="A13" s="120"/>
      <c r="B13" s="59" t="s">
        <v>21</v>
      </c>
      <c r="C13" s="121"/>
      <c r="D13" s="121"/>
      <c r="E13" s="121"/>
      <c r="F13" s="121"/>
      <c r="G13" s="123"/>
      <c r="H13" s="121"/>
      <c r="I13" s="121"/>
      <c r="J13" s="121"/>
      <c r="K13" s="121"/>
      <c r="L13" s="123"/>
      <c r="M13" s="121"/>
      <c r="N13" s="121"/>
      <c r="O13" s="121"/>
      <c r="P13" s="199"/>
      <c r="Q13" s="123"/>
      <c r="R13" s="124"/>
    </row>
    <row r="14" spans="1:18" ht="15">
      <c r="A14" s="125" t="s">
        <v>13</v>
      </c>
      <c r="B14" s="60" t="s">
        <v>0</v>
      </c>
      <c r="C14" s="126">
        <v>0.702</v>
      </c>
      <c r="D14" s="61">
        <v>299</v>
      </c>
      <c r="E14" s="61">
        <f>F14-D14</f>
        <v>71</v>
      </c>
      <c r="F14" s="128">
        <v>370</v>
      </c>
      <c r="G14" s="62">
        <f>F14/8/1.2359</f>
        <v>37.422121530868196</v>
      </c>
      <c r="H14" s="126">
        <v>0.1</v>
      </c>
      <c r="I14" s="61">
        <v>92</v>
      </c>
      <c r="J14" s="61">
        <f>K14-I14</f>
        <v>21.30470000000001</v>
      </c>
      <c r="K14" s="128">
        <f>H14*1133.047</f>
        <v>113.30470000000001</v>
      </c>
      <c r="L14" s="62">
        <f>K14/8/1.2359</f>
        <v>11.459735820050167</v>
      </c>
      <c r="M14" s="126">
        <v>0.067</v>
      </c>
      <c r="N14" s="61">
        <v>110</v>
      </c>
      <c r="O14" s="61">
        <f>P14-N14</f>
        <v>26</v>
      </c>
      <c r="P14" s="128">
        <v>136</v>
      </c>
      <c r="Q14" s="62">
        <f>P14/8/1.2359</f>
        <v>13.75515818431912</v>
      </c>
      <c r="R14" s="33"/>
    </row>
    <row r="15" spans="1:18" ht="15">
      <c r="A15" s="125" t="s">
        <v>14</v>
      </c>
      <c r="B15" s="60" t="s">
        <v>1</v>
      </c>
      <c r="C15" s="126">
        <v>0.83</v>
      </c>
      <c r="D15" s="61">
        <v>351</v>
      </c>
      <c r="E15" s="61">
        <f aca="true" t="shared" si="0" ref="E15:E44">F15-D15</f>
        <v>83</v>
      </c>
      <c r="F15" s="128">
        <v>434</v>
      </c>
      <c r="G15" s="62">
        <f aca="true" t="shared" si="1" ref="G15:G44">F15/8/1.2359</f>
        <v>43.89513714701837</v>
      </c>
      <c r="H15" s="126"/>
      <c r="I15" s="61"/>
      <c r="J15" s="61"/>
      <c r="K15" s="128"/>
      <c r="L15" s="62"/>
      <c r="M15" s="126"/>
      <c r="N15" s="61"/>
      <c r="O15" s="61"/>
      <c r="P15" s="61"/>
      <c r="Q15" s="62"/>
      <c r="R15" s="33"/>
    </row>
    <row r="16" spans="1:18" ht="15">
      <c r="A16" s="125" t="s">
        <v>15</v>
      </c>
      <c r="B16" s="60" t="s">
        <v>23</v>
      </c>
      <c r="C16" s="126">
        <v>0.33</v>
      </c>
      <c r="D16" s="61">
        <v>141</v>
      </c>
      <c r="E16" s="61">
        <f t="shared" si="0"/>
        <v>33</v>
      </c>
      <c r="F16" s="128">
        <v>174</v>
      </c>
      <c r="G16" s="62">
        <f t="shared" si="1"/>
        <v>17.598511206408286</v>
      </c>
      <c r="H16" s="126"/>
      <c r="I16" s="61"/>
      <c r="J16" s="61"/>
      <c r="K16" s="128"/>
      <c r="L16" s="62"/>
      <c r="M16" s="126"/>
      <c r="N16" s="61"/>
      <c r="O16" s="61"/>
      <c r="P16" s="61"/>
      <c r="Q16" s="62"/>
      <c r="R16" s="33"/>
    </row>
    <row r="17" spans="1:18" ht="15">
      <c r="A17" s="125" t="s">
        <v>16</v>
      </c>
      <c r="B17" s="60" t="s">
        <v>22</v>
      </c>
      <c r="C17" s="126"/>
      <c r="D17" s="61"/>
      <c r="E17" s="61"/>
      <c r="F17" s="128"/>
      <c r="G17" s="62"/>
      <c r="H17" s="168">
        <v>0.067</v>
      </c>
      <c r="I17" s="61">
        <v>61</v>
      </c>
      <c r="J17" s="61">
        <f>K17-I17</f>
        <v>14.914149000000009</v>
      </c>
      <c r="K17" s="128">
        <f>H17*1133.047</f>
        <v>75.91414900000001</v>
      </c>
      <c r="L17" s="62">
        <f>K17/8/1.2359</f>
        <v>7.678022999433612</v>
      </c>
      <c r="M17" s="126"/>
      <c r="N17" s="61"/>
      <c r="O17" s="61"/>
      <c r="P17" s="61"/>
      <c r="Q17" s="62"/>
      <c r="R17" s="33"/>
    </row>
    <row r="18" spans="1:18" ht="15">
      <c r="A18" s="125" t="s">
        <v>17</v>
      </c>
      <c r="B18" s="60" t="s">
        <v>51</v>
      </c>
      <c r="C18" s="126">
        <v>3.14</v>
      </c>
      <c r="D18" s="61">
        <v>1332</v>
      </c>
      <c r="E18" s="61">
        <f t="shared" si="0"/>
        <v>314</v>
      </c>
      <c r="F18" s="128">
        <v>1646</v>
      </c>
      <c r="G18" s="62">
        <f t="shared" si="1"/>
        <v>166.47787037786227</v>
      </c>
      <c r="H18" s="126"/>
      <c r="I18" s="61"/>
      <c r="J18" s="61"/>
      <c r="K18" s="128"/>
      <c r="L18" s="62"/>
      <c r="M18" s="126"/>
      <c r="N18" s="61"/>
      <c r="O18" s="61"/>
      <c r="P18" s="61"/>
      <c r="Q18" s="62"/>
      <c r="R18" s="33"/>
    </row>
    <row r="19" spans="1:18" ht="15">
      <c r="A19" s="125"/>
      <c r="B19" s="59" t="s">
        <v>24</v>
      </c>
      <c r="C19" s="126"/>
      <c r="D19" s="61"/>
      <c r="E19" s="61"/>
      <c r="F19" s="128"/>
      <c r="G19" s="62"/>
      <c r="H19" s="126"/>
      <c r="I19" s="61"/>
      <c r="J19" s="61"/>
      <c r="K19" s="128"/>
      <c r="L19" s="62"/>
      <c r="M19" s="126"/>
      <c r="N19" s="126"/>
      <c r="O19" s="61"/>
      <c r="P19" s="61"/>
      <c r="Q19" s="62"/>
      <c r="R19" s="33"/>
    </row>
    <row r="20" spans="1:18" ht="15">
      <c r="A20" s="125" t="s">
        <v>37</v>
      </c>
      <c r="B20" s="60" t="s">
        <v>65</v>
      </c>
      <c r="C20" s="126">
        <v>0.167</v>
      </c>
      <c r="D20" s="61">
        <v>73</v>
      </c>
      <c r="E20" s="61">
        <f t="shared" si="0"/>
        <v>17</v>
      </c>
      <c r="F20" s="128">
        <v>90</v>
      </c>
      <c r="G20" s="62">
        <f t="shared" si="1"/>
        <v>9.102678210211183</v>
      </c>
      <c r="H20" s="126"/>
      <c r="I20" s="61"/>
      <c r="J20" s="61"/>
      <c r="K20" s="128"/>
      <c r="L20" s="62"/>
      <c r="M20" s="126"/>
      <c r="N20" s="61"/>
      <c r="O20" s="61"/>
      <c r="P20" s="61"/>
      <c r="Q20" s="62"/>
      <c r="R20" s="33"/>
    </row>
    <row r="21" spans="1:18" ht="15">
      <c r="A21" s="125"/>
      <c r="B21" s="59" t="s">
        <v>26</v>
      </c>
      <c r="C21" s="126"/>
      <c r="D21" s="61"/>
      <c r="E21" s="61"/>
      <c r="F21" s="128"/>
      <c r="G21" s="62"/>
      <c r="H21" s="126"/>
      <c r="I21" s="61"/>
      <c r="J21" s="61"/>
      <c r="K21" s="128"/>
      <c r="L21" s="62"/>
      <c r="M21" s="126"/>
      <c r="N21" s="61"/>
      <c r="O21" s="61"/>
      <c r="P21" s="61"/>
      <c r="Q21" s="62"/>
      <c r="R21" s="33"/>
    </row>
    <row r="22" spans="1:18" ht="15">
      <c r="A22" s="125" t="s">
        <v>38</v>
      </c>
      <c r="B22" s="60" t="s">
        <v>2</v>
      </c>
      <c r="C22" s="126">
        <v>0.33</v>
      </c>
      <c r="D22" s="61">
        <v>141</v>
      </c>
      <c r="E22" s="61">
        <f t="shared" si="0"/>
        <v>33</v>
      </c>
      <c r="F22" s="128">
        <v>174</v>
      </c>
      <c r="G22" s="62">
        <f t="shared" si="1"/>
        <v>17.598511206408286</v>
      </c>
      <c r="H22" s="126"/>
      <c r="I22" s="61"/>
      <c r="J22" s="61"/>
      <c r="K22" s="128"/>
      <c r="L22" s="62"/>
      <c r="M22" s="126"/>
      <c r="N22" s="61"/>
      <c r="O22" s="61"/>
      <c r="P22" s="61"/>
      <c r="Q22" s="62"/>
      <c r="R22" s="33"/>
    </row>
    <row r="23" spans="1:18" ht="15">
      <c r="A23" s="125"/>
      <c r="B23" s="59" t="s">
        <v>27</v>
      </c>
      <c r="C23" s="126"/>
      <c r="D23" s="61"/>
      <c r="E23" s="61"/>
      <c r="F23" s="128"/>
      <c r="G23" s="62"/>
      <c r="H23" s="126"/>
      <c r="I23" s="61"/>
      <c r="J23" s="61"/>
      <c r="K23" s="128"/>
      <c r="L23" s="62"/>
      <c r="M23" s="126"/>
      <c r="N23" s="61"/>
      <c r="O23" s="61"/>
      <c r="P23" s="61"/>
      <c r="Q23" s="62"/>
      <c r="R23" s="33"/>
    </row>
    <row r="24" spans="1:18" ht="15">
      <c r="A24" s="125" t="s">
        <v>39</v>
      </c>
      <c r="B24" s="60" t="s">
        <v>3</v>
      </c>
      <c r="C24" s="126">
        <v>0.4</v>
      </c>
      <c r="D24" s="61">
        <v>170</v>
      </c>
      <c r="E24" s="61">
        <f t="shared" si="0"/>
        <v>40</v>
      </c>
      <c r="F24" s="128">
        <v>210</v>
      </c>
      <c r="G24" s="62">
        <f t="shared" si="1"/>
        <v>21.239582490492758</v>
      </c>
      <c r="H24" s="126">
        <v>0.033</v>
      </c>
      <c r="I24" s="61">
        <v>30</v>
      </c>
      <c r="J24" s="61">
        <f>K24-I24</f>
        <v>7.390551000000002</v>
      </c>
      <c r="K24" s="128">
        <f>H24*1133.047</f>
        <v>37.390551</v>
      </c>
      <c r="L24" s="62">
        <f>K24/8/1.2359</f>
        <v>3.781712820616555</v>
      </c>
      <c r="M24" s="126"/>
      <c r="N24" s="61"/>
      <c r="O24" s="61"/>
      <c r="P24" s="61"/>
      <c r="Q24" s="62"/>
      <c r="R24" s="33"/>
    </row>
    <row r="25" spans="1:18" ht="15">
      <c r="A25" s="125"/>
      <c r="B25" s="59" t="s">
        <v>28</v>
      </c>
      <c r="C25" s="126"/>
      <c r="D25" s="61"/>
      <c r="E25" s="61"/>
      <c r="F25" s="128"/>
      <c r="G25" s="62"/>
      <c r="H25" s="126"/>
      <c r="I25" s="61"/>
      <c r="J25" s="61"/>
      <c r="K25" s="128"/>
      <c r="L25" s="62"/>
      <c r="M25" s="126"/>
      <c r="N25" s="61"/>
      <c r="O25" s="61"/>
      <c r="P25" s="61"/>
      <c r="Q25" s="62"/>
      <c r="R25" s="33"/>
    </row>
    <row r="26" spans="1:18" ht="15">
      <c r="A26" s="125" t="s">
        <v>40</v>
      </c>
      <c r="B26" s="60" t="s">
        <v>4</v>
      </c>
      <c r="C26" s="126">
        <v>0.067</v>
      </c>
      <c r="D26" s="61">
        <v>31</v>
      </c>
      <c r="E26" s="61">
        <f t="shared" si="0"/>
        <v>7</v>
      </c>
      <c r="F26" s="128">
        <v>38</v>
      </c>
      <c r="G26" s="62">
        <f t="shared" si="1"/>
        <v>3.8433530220891656</v>
      </c>
      <c r="H26" s="126">
        <v>0.067</v>
      </c>
      <c r="I26" s="61">
        <v>61</v>
      </c>
      <c r="J26" s="61">
        <f>K26-I26</f>
        <v>14.914149000000009</v>
      </c>
      <c r="K26" s="128">
        <f>H26*1133.047</f>
        <v>75.91414900000001</v>
      </c>
      <c r="L26" s="62">
        <f>K26/8/1.2359</f>
        <v>7.678022999433612</v>
      </c>
      <c r="M26" s="126"/>
      <c r="N26" s="61"/>
      <c r="O26" s="61"/>
      <c r="P26" s="61"/>
      <c r="Q26" s="62"/>
      <c r="R26" s="33"/>
    </row>
    <row r="27" spans="1:18" ht="15">
      <c r="A27" s="125"/>
      <c r="B27" s="59" t="s">
        <v>29</v>
      </c>
      <c r="C27" s="126"/>
      <c r="D27" s="61"/>
      <c r="E27" s="61"/>
      <c r="F27" s="128"/>
      <c r="G27" s="62"/>
      <c r="H27" s="126"/>
      <c r="I27" s="61"/>
      <c r="J27" s="61"/>
      <c r="K27" s="128"/>
      <c r="L27" s="62"/>
      <c r="M27" s="126"/>
      <c r="N27" s="61"/>
      <c r="O27" s="61"/>
      <c r="P27" s="61"/>
      <c r="Q27" s="62"/>
      <c r="R27" s="33"/>
    </row>
    <row r="28" spans="1:18" ht="15">
      <c r="A28" s="125" t="s">
        <v>41</v>
      </c>
      <c r="B28" s="60" t="s">
        <v>5</v>
      </c>
      <c r="C28" s="126">
        <v>0.2</v>
      </c>
      <c r="D28" s="61">
        <v>84</v>
      </c>
      <c r="E28" s="61">
        <f t="shared" si="0"/>
        <v>20</v>
      </c>
      <c r="F28" s="128">
        <v>104</v>
      </c>
      <c r="G28" s="62">
        <f t="shared" si="1"/>
        <v>10.518650376244032</v>
      </c>
      <c r="H28" s="126">
        <v>0.033</v>
      </c>
      <c r="I28" s="61">
        <v>30</v>
      </c>
      <c r="J28" s="61">
        <f>K28-I28</f>
        <v>7.390551000000002</v>
      </c>
      <c r="K28" s="128">
        <f>H28*1133.047</f>
        <v>37.390551</v>
      </c>
      <c r="L28" s="62">
        <f>K28/8/1.2359</f>
        <v>3.781712820616555</v>
      </c>
      <c r="M28" s="126"/>
      <c r="N28" s="61"/>
      <c r="O28" s="61"/>
      <c r="P28" s="61"/>
      <c r="Q28" s="62"/>
      <c r="R28" s="33"/>
    </row>
    <row r="29" spans="1:18" ht="15">
      <c r="A29" s="125"/>
      <c r="B29" s="59" t="s">
        <v>30</v>
      </c>
      <c r="C29" s="126"/>
      <c r="D29" s="61"/>
      <c r="E29" s="61"/>
      <c r="F29" s="128"/>
      <c r="G29" s="62"/>
      <c r="H29" s="126"/>
      <c r="I29" s="61"/>
      <c r="J29" s="61"/>
      <c r="K29" s="128"/>
      <c r="L29" s="62"/>
      <c r="M29" s="126"/>
      <c r="N29" s="61"/>
      <c r="O29" s="61"/>
      <c r="P29" s="61"/>
      <c r="Q29" s="62"/>
      <c r="R29" s="33"/>
    </row>
    <row r="30" spans="1:18" ht="15">
      <c r="A30" s="125" t="s">
        <v>42</v>
      </c>
      <c r="B30" s="60" t="s">
        <v>6</v>
      </c>
      <c r="C30" s="126">
        <v>0.24</v>
      </c>
      <c r="D30" s="61">
        <v>102</v>
      </c>
      <c r="E30" s="61">
        <f t="shared" si="0"/>
        <v>24</v>
      </c>
      <c r="F30" s="128">
        <v>126</v>
      </c>
      <c r="G30" s="62">
        <f t="shared" si="1"/>
        <v>12.743749494295654</v>
      </c>
      <c r="H30" s="126">
        <v>0.033</v>
      </c>
      <c r="I30" s="61">
        <v>30</v>
      </c>
      <c r="J30" s="61">
        <f>K30-I30</f>
        <v>7.390551000000002</v>
      </c>
      <c r="K30" s="128">
        <f>H30*1133.047</f>
        <v>37.390551</v>
      </c>
      <c r="L30" s="62">
        <f>K30/8/1.2359</f>
        <v>3.781712820616555</v>
      </c>
      <c r="M30" s="126"/>
      <c r="N30" s="61"/>
      <c r="O30" s="61"/>
      <c r="P30" s="61"/>
      <c r="Q30" s="62"/>
      <c r="R30" s="33"/>
    </row>
    <row r="31" spans="1:18" ht="15">
      <c r="A31" s="125"/>
      <c r="B31" s="59" t="s">
        <v>25</v>
      </c>
      <c r="C31" s="126"/>
      <c r="D31" s="61"/>
      <c r="E31" s="61"/>
      <c r="F31" s="128"/>
      <c r="G31" s="62"/>
      <c r="H31" s="126"/>
      <c r="I31" s="61"/>
      <c r="J31" s="61"/>
      <c r="K31" s="128"/>
      <c r="L31" s="62"/>
      <c r="M31" s="126"/>
      <c r="N31" s="61"/>
      <c r="O31" s="61"/>
      <c r="P31" s="61"/>
      <c r="Q31" s="62"/>
      <c r="R31" s="33"/>
    </row>
    <row r="32" spans="1:18" ht="15">
      <c r="A32" s="125" t="s">
        <v>43</v>
      </c>
      <c r="B32" s="60" t="s">
        <v>7</v>
      </c>
      <c r="C32" s="126">
        <v>0.27</v>
      </c>
      <c r="D32" s="61">
        <v>117</v>
      </c>
      <c r="E32" s="61">
        <f t="shared" si="0"/>
        <v>27</v>
      </c>
      <c r="F32" s="128">
        <v>144</v>
      </c>
      <c r="G32" s="62">
        <f t="shared" si="1"/>
        <v>14.564285136337892</v>
      </c>
      <c r="H32" s="126">
        <v>0.133</v>
      </c>
      <c r="I32" s="61">
        <v>122</v>
      </c>
      <c r="J32" s="61">
        <f>K32-I32</f>
        <v>28.695251000000013</v>
      </c>
      <c r="K32" s="128">
        <f>H32*1133.047</f>
        <v>150.695251</v>
      </c>
      <c r="L32" s="62">
        <f>K32/8/1.2359</f>
        <v>15.241448640666722</v>
      </c>
      <c r="M32" s="126"/>
      <c r="N32" s="61"/>
      <c r="O32" s="61"/>
      <c r="P32" s="61"/>
      <c r="Q32" s="62"/>
      <c r="R32" s="33"/>
    </row>
    <row r="33" spans="1:18" ht="15">
      <c r="A33" s="125"/>
      <c r="B33" s="59" t="s">
        <v>31</v>
      </c>
      <c r="C33" s="126"/>
      <c r="D33" s="61"/>
      <c r="E33" s="61"/>
      <c r="F33" s="128"/>
      <c r="G33" s="62"/>
      <c r="H33" s="126"/>
      <c r="I33" s="61"/>
      <c r="J33" s="61"/>
      <c r="K33" s="128"/>
      <c r="L33" s="62"/>
      <c r="M33" s="126"/>
      <c r="N33" s="61"/>
      <c r="O33" s="61"/>
      <c r="P33" s="61"/>
      <c r="Q33" s="62"/>
      <c r="R33" s="33"/>
    </row>
    <row r="34" spans="1:18" ht="15">
      <c r="A34" s="125" t="s">
        <v>44</v>
      </c>
      <c r="B34" s="60" t="s">
        <v>8</v>
      </c>
      <c r="C34" s="126">
        <v>0.24</v>
      </c>
      <c r="D34" s="61">
        <v>102</v>
      </c>
      <c r="E34" s="61">
        <f t="shared" si="0"/>
        <v>24</v>
      </c>
      <c r="F34" s="128">
        <v>126</v>
      </c>
      <c r="G34" s="62">
        <f t="shared" si="1"/>
        <v>12.743749494295654</v>
      </c>
      <c r="H34" s="126"/>
      <c r="I34" s="61"/>
      <c r="J34" s="61"/>
      <c r="K34" s="128"/>
      <c r="L34" s="62"/>
      <c r="M34" s="126"/>
      <c r="N34" s="61"/>
      <c r="O34" s="61"/>
      <c r="P34" s="61"/>
      <c r="Q34" s="62"/>
      <c r="R34" s="33"/>
    </row>
    <row r="35" spans="1:18" ht="15">
      <c r="A35" s="125"/>
      <c r="B35" s="59" t="s">
        <v>32</v>
      </c>
      <c r="C35" s="126"/>
      <c r="D35" s="61"/>
      <c r="E35" s="61"/>
      <c r="F35" s="128"/>
      <c r="G35" s="62"/>
      <c r="H35" s="126"/>
      <c r="I35" s="61"/>
      <c r="J35" s="61"/>
      <c r="K35" s="128"/>
      <c r="L35" s="62"/>
      <c r="M35" s="126"/>
      <c r="N35" s="61"/>
      <c r="O35" s="61"/>
      <c r="P35" s="61"/>
      <c r="Q35" s="62"/>
      <c r="R35" s="33"/>
    </row>
    <row r="36" spans="1:18" ht="15">
      <c r="A36" s="125" t="s">
        <v>45</v>
      </c>
      <c r="B36" s="60" t="s">
        <v>9</v>
      </c>
      <c r="C36" s="126">
        <v>0.133</v>
      </c>
      <c r="D36" s="61">
        <v>57</v>
      </c>
      <c r="E36" s="61">
        <f t="shared" si="0"/>
        <v>13</v>
      </c>
      <c r="F36" s="128">
        <v>70</v>
      </c>
      <c r="G36" s="62">
        <f t="shared" si="1"/>
        <v>7.079860830164253</v>
      </c>
      <c r="H36" s="126"/>
      <c r="I36" s="126"/>
      <c r="J36" s="61"/>
      <c r="K36" s="128"/>
      <c r="L36" s="62"/>
      <c r="M36" s="126"/>
      <c r="N36" s="126"/>
      <c r="O36" s="126"/>
      <c r="P36" s="61"/>
      <c r="Q36" s="62"/>
      <c r="R36" s="33"/>
    </row>
    <row r="37" spans="1:18" ht="15">
      <c r="A37" s="125"/>
      <c r="B37" s="59" t="s">
        <v>33</v>
      </c>
      <c r="C37" s="126"/>
      <c r="D37" s="61"/>
      <c r="E37" s="61"/>
      <c r="F37" s="128"/>
      <c r="G37" s="62"/>
      <c r="H37" s="126"/>
      <c r="I37" s="126"/>
      <c r="J37" s="61"/>
      <c r="K37" s="128"/>
      <c r="L37" s="62"/>
      <c r="M37" s="126"/>
      <c r="N37" s="126"/>
      <c r="O37" s="126"/>
      <c r="P37" s="61"/>
      <c r="Q37" s="62"/>
      <c r="R37" s="33"/>
    </row>
    <row r="38" spans="1:18" ht="15">
      <c r="A38" s="125" t="s">
        <v>46</v>
      </c>
      <c r="B38" s="37" t="s">
        <v>116</v>
      </c>
      <c r="C38" s="126">
        <v>0.234</v>
      </c>
      <c r="D38" s="61">
        <v>100</v>
      </c>
      <c r="E38" s="61">
        <f t="shared" si="0"/>
        <v>24</v>
      </c>
      <c r="F38" s="128">
        <v>124</v>
      </c>
      <c r="G38" s="62">
        <f t="shared" si="1"/>
        <v>12.541467756290961</v>
      </c>
      <c r="H38" s="126"/>
      <c r="I38" s="126"/>
      <c r="J38" s="61"/>
      <c r="K38" s="128"/>
      <c r="L38" s="62"/>
      <c r="M38" s="126"/>
      <c r="N38" s="126"/>
      <c r="O38" s="126"/>
      <c r="P38" s="61"/>
      <c r="Q38" s="62"/>
      <c r="R38" s="33"/>
    </row>
    <row r="39" spans="1:18" ht="15">
      <c r="A39" s="125"/>
      <c r="B39" s="59" t="s">
        <v>34</v>
      </c>
      <c r="C39" s="126"/>
      <c r="D39" s="61"/>
      <c r="E39" s="61"/>
      <c r="F39" s="128"/>
      <c r="G39" s="62"/>
      <c r="H39" s="126"/>
      <c r="I39" s="126"/>
      <c r="J39" s="61"/>
      <c r="K39" s="128"/>
      <c r="L39" s="62"/>
      <c r="M39" s="126"/>
      <c r="N39" s="126"/>
      <c r="O39" s="126"/>
      <c r="P39" s="61"/>
      <c r="Q39" s="62"/>
      <c r="R39" s="33"/>
    </row>
    <row r="40" spans="1:18" ht="15">
      <c r="A40" s="125" t="s">
        <v>47</v>
      </c>
      <c r="B40" s="37" t="s">
        <v>10</v>
      </c>
      <c r="C40" s="126">
        <v>0.133</v>
      </c>
      <c r="D40" s="61">
        <v>57</v>
      </c>
      <c r="E40" s="61">
        <f t="shared" si="0"/>
        <v>13</v>
      </c>
      <c r="F40" s="128">
        <v>70</v>
      </c>
      <c r="G40" s="62">
        <f t="shared" si="1"/>
        <v>7.079860830164253</v>
      </c>
      <c r="H40" s="126"/>
      <c r="I40" s="126"/>
      <c r="J40" s="61"/>
      <c r="K40" s="128"/>
      <c r="L40" s="62"/>
      <c r="M40" s="126"/>
      <c r="N40" s="126"/>
      <c r="O40" s="126"/>
      <c r="P40" s="61"/>
      <c r="Q40" s="62"/>
      <c r="R40" s="33"/>
    </row>
    <row r="41" spans="1:18" ht="15">
      <c r="A41" s="125"/>
      <c r="B41" s="59" t="s">
        <v>35</v>
      </c>
      <c r="C41" s="126"/>
      <c r="D41" s="61"/>
      <c r="E41" s="61"/>
      <c r="F41" s="128"/>
      <c r="G41" s="62"/>
      <c r="H41" s="126"/>
      <c r="I41" s="126"/>
      <c r="J41" s="61"/>
      <c r="K41" s="128"/>
      <c r="L41" s="62"/>
      <c r="M41" s="126"/>
      <c r="N41" s="126"/>
      <c r="O41" s="126"/>
      <c r="P41" s="61"/>
      <c r="Q41" s="62"/>
      <c r="R41" s="33"/>
    </row>
    <row r="42" spans="1:18" ht="15">
      <c r="A42" s="125" t="s">
        <v>48</v>
      </c>
      <c r="B42" s="60" t="s">
        <v>11</v>
      </c>
      <c r="C42" s="126">
        <v>0.1</v>
      </c>
      <c r="D42" s="61">
        <v>42</v>
      </c>
      <c r="E42" s="61">
        <f t="shared" si="0"/>
        <v>10</v>
      </c>
      <c r="F42" s="128">
        <v>52</v>
      </c>
      <c r="G42" s="62">
        <f t="shared" si="1"/>
        <v>5.259325188122016</v>
      </c>
      <c r="H42" s="126"/>
      <c r="I42" s="126"/>
      <c r="J42" s="126"/>
      <c r="K42" s="128"/>
      <c r="L42" s="62"/>
      <c r="M42" s="126"/>
      <c r="N42" s="126"/>
      <c r="O42" s="126"/>
      <c r="P42" s="61"/>
      <c r="Q42" s="62"/>
      <c r="R42" s="33"/>
    </row>
    <row r="43" spans="1:18" ht="15">
      <c r="A43" s="125"/>
      <c r="B43" s="59" t="s">
        <v>36</v>
      </c>
      <c r="C43" s="126"/>
      <c r="D43" s="61"/>
      <c r="E43" s="61"/>
      <c r="F43" s="128"/>
      <c r="G43" s="62"/>
      <c r="H43" s="126"/>
      <c r="I43" s="126"/>
      <c r="J43" s="126"/>
      <c r="K43" s="128"/>
      <c r="L43" s="62"/>
      <c r="M43" s="126"/>
      <c r="N43" s="126"/>
      <c r="O43" s="126"/>
      <c r="P43" s="61"/>
      <c r="Q43" s="62"/>
      <c r="R43" s="33"/>
    </row>
    <row r="44" spans="1:18" ht="15">
      <c r="A44" s="125" t="s">
        <v>49</v>
      </c>
      <c r="B44" s="60" t="s">
        <v>12</v>
      </c>
      <c r="C44" s="126">
        <v>0.27</v>
      </c>
      <c r="D44" s="61">
        <v>117</v>
      </c>
      <c r="E44" s="61">
        <f t="shared" si="0"/>
        <v>27</v>
      </c>
      <c r="F44" s="128">
        <v>144</v>
      </c>
      <c r="G44" s="62">
        <f t="shared" si="1"/>
        <v>14.564285136337892</v>
      </c>
      <c r="H44" s="126"/>
      <c r="I44" s="126"/>
      <c r="J44" s="126"/>
      <c r="K44" s="128"/>
      <c r="L44" s="62"/>
      <c r="M44" s="126"/>
      <c r="N44" s="126"/>
      <c r="O44" s="126"/>
      <c r="P44" s="61"/>
      <c r="Q44" s="62"/>
      <c r="R44" s="33"/>
    </row>
    <row r="45" spans="1:18" s="7" customFormat="1" ht="14.25">
      <c r="A45" s="102"/>
      <c r="B45" s="63" t="s">
        <v>78</v>
      </c>
      <c r="C45" s="129">
        <f aca="true" t="shared" si="2" ref="C45:Q45">SUM(C14:C44)</f>
        <v>7.786000000000001</v>
      </c>
      <c r="D45" s="130">
        <f t="shared" si="2"/>
        <v>3316</v>
      </c>
      <c r="E45" s="130">
        <f t="shared" si="2"/>
        <v>780</v>
      </c>
      <c r="F45" s="130">
        <f t="shared" si="2"/>
        <v>4096</v>
      </c>
      <c r="G45" s="130">
        <f t="shared" si="2"/>
        <v>414.27299943361106</v>
      </c>
      <c r="H45" s="129">
        <f t="shared" si="2"/>
        <v>0.4660000000000001</v>
      </c>
      <c r="I45" s="130">
        <f t="shared" si="2"/>
        <v>426</v>
      </c>
      <c r="J45" s="130">
        <f t="shared" si="2"/>
        <v>101.99990200000005</v>
      </c>
      <c r="K45" s="130">
        <f t="shared" si="2"/>
        <v>527.9999020000001</v>
      </c>
      <c r="L45" s="130">
        <f t="shared" si="2"/>
        <v>53.40236892143378</v>
      </c>
      <c r="M45" s="129">
        <f t="shared" si="2"/>
        <v>0.067</v>
      </c>
      <c r="N45" s="130">
        <f t="shared" si="2"/>
        <v>110</v>
      </c>
      <c r="O45" s="130">
        <f t="shared" si="2"/>
        <v>26</v>
      </c>
      <c r="P45" s="130">
        <f t="shared" si="2"/>
        <v>136</v>
      </c>
      <c r="Q45" s="130">
        <f t="shared" si="2"/>
        <v>13.75515818431912</v>
      </c>
      <c r="R45" s="131">
        <f>F45+K45+P45</f>
        <v>4759.9999020000005</v>
      </c>
    </row>
    <row r="46" spans="1:18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31"/>
    </row>
    <row r="47" spans="2:18" ht="15">
      <c r="B47" s="28" t="s">
        <v>124</v>
      </c>
      <c r="C47" s="28"/>
      <c r="D47" s="28"/>
      <c r="E47" s="28"/>
      <c r="F47" s="28">
        <v>4096</v>
      </c>
      <c r="G47" s="28"/>
      <c r="H47" s="28"/>
      <c r="I47" s="28"/>
      <c r="J47" s="28"/>
      <c r="K47" s="28">
        <v>528</v>
      </c>
      <c r="L47" s="28"/>
      <c r="M47" s="28"/>
      <c r="N47" s="28"/>
      <c r="O47" s="28"/>
      <c r="P47" s="28">
        <v>136</v>
      </c>
      <c r="Q47" s="28"/>
      <c r="R47" s="29">
        <f>F47+K47+P47</f>
        <v>4760</v>
      </c>
    </row>
    <row r="48" spans="6:18" ht="15">
      <c r="F48" s="9"/>
      <c r="H48" s="9"/>
      <c r="K48" s="9"/>
      <c r="P48" s="9"/>
      <c r="R48" s="18"/>
    </row>
  </sheetData>
  <sheetProtection/>
  <mergeCells count="2">
    <mergeCell ref="A9:A10"/>
    <mergeCell ref="B9:B10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2017-01-16T13:11:37Z</cp:lastPrinted>
  <dcterms:created xsi:type="dcterms:W3CDTF">2008-11-20T09:03:05Z</dcterms:created>
  <dcterms:modified xsi:type="dcterms:W3CDTF">2017-01-16T13:12:40Z</dcterms:modified>
  <cp:category/>
  <cp:version/>
  <cp:contentType/>
  <cp:contentStatus/>
</cp:coreProperties>
</file>